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2000" windowHeight="10335" tabRatio="646" firstSheet="4" activeTab="4"/>
  </bookViews>
  <sheets>
    <sheet name="нормы потерь_1_6_ОКЭ" sheetId="5" state="hidden" r:id="rId1"/>
    <sheet name="нормы потерь_1_6_МУП" sheetId="7" state="hidden" r:id="rId2"/>
    <sheet name="нормы потерь_3_4_ОКЭ" sheetId="9" state="hidden" r:id="rId3"/>
    <sheet name="нормы потерь_3_4_МУП" sheetId="11" state="hidden" r:id="rId4"/>
    <sheet name="Потребители Волчанский ГО" sheetId="14" r:id="rId5"/>
  </sheets>
  <externalReferences>
    <externalReference r:id="rId6"/>
    <externalReference r:id="rId7"/>
  </externalReferences>
  <definedNames>
    <definedName name="_xlnm._FilterDatabase" localSheetId="4" hidden="1">'Потребители Волчанский ГО'!$A$5:$J$657</definedName>
    <definedName name="Вид_водопотребителя">'[1]Вода потребители'!$A$10:$A$108</definedName>
    <definedName name="внутр_диам">[1]нормы_убыль!$A$8:$A$28</definedName>
    <definedName name="Год_постройки">[1]Потребитель!$O$5:$O$6</definedName>
    <definedName name="мероприятия">[2]списки!$A$2:$A$34</definedName>
    <definedName name="Объемы">[1]Потребитель!$J$6:$J$45</definedName>
    <definedName name="показатели">[2]списки!$A$43:$A$51</definedName>
    <definedName name="Потребители">[1]Потребитель!$B$5:$B$26</definedName>
    <definedName name="Районы">'[1]Зоны (районы)'!$B$5:$B$73</definedName>
    <definedName name="финансирование">[2]списки!$A$37:$A$40</definedName>
  </definedNames>
  <calcPr calcId="125725"/>
</workbook>
</file>

<file path=xl/calcChain.xml><?xml version="1.0" encoding="utf-8"?>
<calcChain xmlns="http://schemas.openxmlformats.org/spreadsheetml/2006/main">
  <c r="I615" i="14"/>
  <c r="J615"/>
  <c r="J553"/>
  <c r="I518"/>
  <c r="J518"/>
  <c r="I553"/>
  <c r="I616" l="1"/>
  <c r="J616"/>
  <c r="J663"/>
  <c r="J662"/>
  <c r="J661"/>
  <c r="H644" l="1"/>
  <c r="F644"/>
  <c r="F641"/>
  <c r="H641"/>
  <c r="F645" l="1"/>
  <c r="H645"/>
  <c r="F615"/>
  <c r="H615"/>
  <c r="E615"/>
  <c r="E553"/>
  <c r="F553"/>
  <c r="H553"/>
  <c r="H518"/>
  <c r="F518"/>
  <c r="H616" l="1"/>
  <c r="E616"/>
  <c r="F616"/>
  <c r="H17"/>
  <c r="E17"/>
  <c r="E18" s="1"/>
  <c r="F655"/>
  <c r="F649"/>
  <c r="H654"/>
  <c r="H653"/>
  <c r="H652"/>
  <c r="H651"/>
  <c r="H648"/>
  <c r="H649" s="1"/>
  <c r="H18" l="1"/>
  <c r="H655"/>
  <c r="F656"/>
  <c r="F310"/>
  <c r="I310"/>
  <c r="G663" s="1"/>
  <c r="J310"/>
  <c r="H663" s="1"/>
  <c r="E310"/>
  <c r="F181"/>
  <c r="H181"/>
  <c r="F662" s="1"/>
  <c r="I181"/>
  <c r="G662" s="1"/>
  <c r="J181"/>
  <c r="H662" s="1"/>
  <c r="E181"/>
  <c r="F151"/>
  <c r="H151"/>
  <c r="F661" s="1"/>
  <c r="I151"/>
  <c r="G661" s="1"/>
  <c r="J151"/>
  <c r="H661" s="1"/>
  <c r="E151"/>
  <c r="I661" l="1"/>
  <c r="I662"/>
  <c r="H656"/>
  <c r="E311"/>
  <c r="E657" s="1"/>
  <c r="I311"/>
  <c r="I657" s="1"/>
  <c r="F311"/>
  <c r="F657" s="1"/>
  <c r="J311"/>
  <c r="J657" s="1"/>
  <c r="H267"/>
  <c r="H310" s="1"/>
  <c r="F663" s="1"/>
  <c r="I663" s="1"/>
  <c r="H311" l="1"/>
  <c r="H657" s="1"/>
  <c r="Z167" i="11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V63"/>
  <c r="U63"/>
  <c r="T63"/>
  <c r="S63"/>
  <c r="V62"/>
  <c r="U62"/>
  <c r="T62"/>
  <c r="S62"/>
  <c r="V61"/>
  <c r="U61"/>
  <c r="T61"/>
  <c r="S61"/>
  <c r="V60"/>
  <c r="U60"/>
  <c r="T60"/>
  <c r="S60"/>
  <c r="V59"/>
  <c r="U59"/>
  <c r="T59"/>
  <c r="S59"/>
  <c r="V58"/>
  <c r="U58"/>
  <c r="T58"/>
  <c r="S58"/>
  <c r="V57"/>
  <c r="U57"/>
  <c r="T57"/>
  <c r="S57"/>
  <c r="V56"/>
  <c r="U56"/>
  <c r="T56"/>
  <c r="S56"/>
  <c r="V55"/>
  <c r="U55"/>
  <c r="T55"/>
  <c r="S55"/>
  <c r="V54"/>
  <c r="U54"/>
  <c r="T54"/>
  <c r="S54"/>
  <c r="V53"/>
  <c r="U53"/>
  <c r="T53"/>
  <c r="S53"/>
  <c r="V52"/>
  <c r="U52"/>
  <c r="T52"/>
  <c r="S52"/>
  <c r="V51"/>
  <c r="U51"/>
  <c r="T51"/>
  <c r="S51"/>
  <c r="V50"/>
  <c r="U50"/>
  <c r="T50"/>
  <c r="S50"/>
  <c r="V49"/>
  <c r="U49"/>
  <c r="T49"/>
  <c r="S49"/>
  <c r="V48"/>
  <c r="U48"/>
  <c r="T48"/>
  <c r="S48"/>
  <c r="V47"/>
  <c r="U47"/>
  <c r="T47"/>
  <c r="S47"/>
  <c r="V46"/>
  <c r="U46"/>
  <c r="T46"/>
  <c r="S46"/>
  <c r="Z167" i="9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AL107"/>
  <c r="AL119" s="1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V63"/>
  <c r="U63"/>
  <c r="T63"/>
  <c r="S63"/>
  <c r="V62"/>
  <c r="U62"/>
  <c r="T62"/>
  <c r="S62"/>
  <c r="V61"/>
  <c r="U61"/>
  <c r="T61"/>
  <c r="S61"/>
  <c r="V60"/>
  <c r="U60"/>
  <c r="T60"/>
  <c r="S60"/>
  <c r="V59"/>
  <c r="U59"/>
  <c r="T59"/>
  <c r="S59"/>
  <c r="V58"/>
  <c r="U58"/>
  <c r="T58"/>
  <c r="S58"/>
  <c r="V57"/>
  <c r="U57"/>
  <c r="T57"/>
  <c r="S57"/>
  <c r="V56"/>
  <c r="U56"/>
  <c r="T56"/>
  <c r="S56"/>
  <c r="V55"/>
  <c r="U55"/>
  <c r="T55"/>
  <c r="S55"/>
  <c r="V54"/>
  <c r="U54"/>
  <c r="T54"/>
  <c r="S54"/>
  <c r="V53"/>
  <c r="U53"/>
  <c r="T53"/>
  <c r="S53"/>
  <c r="V52"/>
  <c r="U52"/>
  <c r="T52"/>
  <c r="S52"/>
  <c r="V51"/>
  <c r="U51"/>
  <c r="T51"/>
  <c r="S51"/>
  <c r="V50"/>
  <c r="U50"/>
  <c r="T50"/>
  <c r="S50"/>
  <c r="V49"/>
  <c r="U49"/>
  <c r="T49"/>
  <c r="S49"/>
  <c r="V48"/>
  <c r="U48"/>
  <c r="T48"/>
  <c r="S48"/>
  <c r="V47"/>
  <c r="U47"/>
  <c r="T47"/>
  <c r="S47"/>
  <c r="V46"/>
  <c r="U46"/>
  <c r="T46"/>
  <c r="S46"/>
  <c r="AH276"/>
  <c r="AH285" s="1"/>
  <c r="Z167" i="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V63"/>
  <c r="U63"/>
  <c r="T63"/>
  <c r="S63"/>
  <c r="V62"/>
  <c r="U62"/>
  <c r="T62"/>
  <c r="S62"/>
  <c r="V61"/>
  <c r="U61"/>
  <c r="T61"/>
  <c r="S61"/>
  <c r="V60"/>
  <c r="U60"/>
  <c r="T60"/>
  <c r="S60"/>
  <c r="V59"/>
  <c r="U59"/>
  <c r="T59"/>
  <c r="S59"/>
  <c r="V58"/>
  <c r="U58"/>
  <c r="T58"/>
  <c r="S58"/>
  <c r="V57"/>
  <c r="U57"/>
  <c r="T57"/>
  <c r="S57"/>
  <c r="V56"/>
  <c r="U56"/>
  <c r="T56"/>
  <c r="S56"/>
  <c r="V55"/>
  <c r="U55"/>
  <c r="T55"/>
  <c r="S55"/>
  <c r="V54"/>
  <c r="U54"/>
  <c r="T54"/>
  <c r="S54"/>
  <c r="V53"/>
  <c r="U53"/>
  <c r="T53"/>
  <c r="S53"/>
  <c r="V52"/>
  <c r="U52"/>
  <c r="T52"/>
  <c r="S52"/>
  <c r="V51"/>
  <c r="U51"/>
  <c r="T51"/>
  <c r="S51"/>
  <c r="V50"/>
  <c r="U50"/>
  <c r="T50"/>
  <c r="S50"/>
  <c r="V49"/>
  <c r="U49"/>
  <c r="T49"/>
  <c r="S49"/>
  <c r="V48"/>
  <c r="U48"/>
  <c r="T48"/>
  <c r="S48"/>
  <c r="V47"/>
  <c r="U47"/>
  <c r="T47"/>
  <c r="S47"/>
  <c r="V46"/>
  <c r="U46"/>
  <c r="T46"/>
  <c r="S46"/>
  <c r="AL107"/>
  <c r="AL127" s="1"/>
  <c r="AE107"/>
  <c r="AE126" s="1"/>
  <c r="Z167" i="5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V63"/>
  <c r="U63"/>
  <c r="T63"/>
  <c r="S63"/>
  <c r="V62"/>
  <c r="U62"/>
  <c r="T62"/>
  <c r="S62"/>
  <c r="V61"/>
  <c r="U61"/>
  <c r="T61"/>
  <c r="S61"/>
  <c r="V60"/>
  <c r="U60"/>
  <c r="T60"/>
  <c r="S60"/>
  <c r="V59"/>
  <c r="U59"/>
  <c r="T59"/>
  <c r="S59"/>
  <c r="V58"/>
  <c r="U58"/>
  <c r="T58"/>
  <c r="S58"/>
  <c r="V57"/>
  <c r="U57"/>
  <c r="T57"/>
  <c r="S57"/>
  <c r="V56"/>
  <c r="U56"/>
  <c r="T56"/>
  <c r="S56"/>
  <c r="V55"/>
  <c r="U55"/>
  <c r="T55"/>
  <c r="S55"/>
  <c r="V54"/>
  <c r="U54"/>
  <c r="T54"/>
  <c r="S54"/>
  <c r="V53"/>
  <c r="U53"/>
  <c r="T53"/>
  <c r="S53"/>
  <c r="V52"/>
  <c r="U52"/>
  <c r="T52"/>
  <c r="S52"/>
  <c r="V51"/>
  <c r="U51"/>
  <c r="T51"/>
  <c r="S51"/>
  <c r="V50"/>
  <c r="U50"/>
  <c r="T50"/>
  <c r="S50"/>
  <c r="V49"/>
  <c r="U49"/>
  <c r="T49"/>
  <c r="S49"/>
  <c r="V48"/>
  <c r="U48"/>
  <c r="T48"/>
  <c r="S48"/>
  <c r="V47"/>
  <c r="U47"/>
  <c r="T47"/>
  <c r="S47"/>
  <c r="V46"/>
  <c r="U46"/>
  <c r="T46"/>
  <c r="S46"/>
  <c r="AK176"/>
  <c r="G10" i="11" l="1"/>
  <c r="AI176" i="9"/>
  <c r="V10"/>
  <c r="V15" s="1"/>
  <c r="AL111"/>
  <c r="AE107"/>
  <c r="AE124" s="1"/>
  <c r="AL127"/>
  <c r="AL176" i="7"/>
  <c r="AL197" s="1"/>
  <c r="AL276"/>
  <c r="AL289" s="1"/>
  <c r="Y10"/>
  <c r="Y29" s="1"/>
  <c r="AH107"/>
  <c r="AH109" s="1"/>
  <c r="AH176"/>
  <c r="AH196" s="1"/>
  <c r="AK276" i="5"/>
  <c r="AK295" s="1"/>
  <c r="AE107"/>
  <c r="AE126" s="1"/>
  <c r="AE176"/>
  <c r="AE196" s="1"/>
  <c r="AK194"/>
  <c r="AK190"/>
  <c r="AK186"/>
  <c r="AK182"/>
  <c r="AK197"/>
  <c r="AK195"/>
  <c r="AK193"/>
  <c r="AK191"/>
  <c r="AK189"/>
  <c r="AK187"/>
  <c r="AK185"/>
  <c r="AK183"/>
  <c r="AK181"/>
  <c r="AK179"/>
  <c r="AK196"/>
  <c r="AK192"/>
  <c r="AK188"/>
  <c r="AK184"/>
  <c r="AK180"/>
  <c r="AK178"/>
  <c r="AJ276"/>
  <c r="AF276"/>
  <c r="AJ176"/>
  <c r="AH276"/>
  <c r="AH176"/>
  <c r="AL107"/>
  <c r="AH107"/>
  <c r="Y10"/>
  <c r="AE114"/>
  <c r="AE115"/>
  <c r="G10"/>
  <c r="AF107"/>
  <c r="AE109" i="7"/>
  <c r="AE113"/>
  <c r="AE117"/>
  <c r="AE121"/>
  <c r="AE125"/>
  <c r="AI197" i="9"/>
  <c r="AI196"/>
  <c r="AI195"/>
  <c r="AI194"/>
  <c r="AI193"/>
  <c r="AI192"/>
  <c r="AI191"/>
  <c r="AI190"/>
  <c r="AI189"/>
  <c r="AI188"/>
  <c r="AI187"/>
  <c r="AI186"/>
  <c r="AI185"/>
  <c r="AI184"/>
  <c r="AI183"/>
  <c r="AI182"/>
  <c r="AI181"/>
  <c r="AI180"/>
  <c r="AI178"/>
  <c r="AI179"/>
  <c r="AE126"/>
  <c r="AE110"/>
  <c r="AE117"/>
  <c r="AE119"/>
  <c r="V10" i="5"/>
  <c r="AI107"/>
  <c r="AK288"/>
  <c r="AI276" i="7"/>
  <c r="AE276"/>
  <c r="AK276"/>
  <c r="AK176"/>
  <c r="AG176"/>
  <c r="AK107"/>
  <c r="AG107"/>
  <c r="X10"/>
  <c r="G10"/>
  <c r="AG276"/>
  <c r="AI176"/>
  <c r="AI107"/>
  <c r="V10"/>
  <c r="AH298" i="9"/>
  <c r="AH297"/>
  <c r="AH296"/>
  <c r="AH294"/>
  <c r="AH292"/>
  <c r="AH290"/>
  <c r="AH288"/>
  <c r="AH286"/>
  <c r="AH284"/>
  <c r="AH282"/>
  <c r="AH280"/>
  <c r="AH278"/>
  <c r="AH295"/>
  <c r="AH291"/>
  <c r="AH287"/>
  <c r="AH283"/>
  <c r="AH279"/>
  <c r="AH289"/>
  <c r="AH281"/>
  <c r="AH293"/>
  <c r="AE116" i="5"/>
  <c r="AE118"/>
  <c r="AF176"/>
  <c r="AL276"/>
  <c r="AE111" i="7"/>
  <c r="AE115"/>
  <c r="AE119"/>
  <c r="AE123"/>
  <c r="AE127"/>
  <c r="AH193"/>
  <c r="AI276" i="5"/>
  <c r="AE276"/>
  <c r="AI176"/>
  <c r="AG276"/>
  <c r="AG176"/>
  <c r="AK107"/>
  <c r="AG107"/>
  <c r="X10"/>
  <c r="W10"/>
  <c r="AJ107"/>
  <c r="AL176"/>
  <c r="AE108" i="7"/>
  <c r="AE110"/>
  <c r="AE112"/>
  <c r="AE114"/>
  <c r="AE116"/>
  <c r="AE118"/>
  <c r="AE120"/>
  <c r="AE122"/>
  <c r="AE124"/>
  <c r="AE176"/>
  <c r="AH194"/>
  <c r="Y15"/>
  <c r="V17" i="9"/>
  <c r="V29"/>
  <c r="Y21" i="7"/>
  <c r="Y17"/>
  <c r="Y24"/>
  <c r="Y20"/>
  <c r="Y14"/>
  <c r="Y22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J276"/>
  <c r="AF276"/>
  <c r="W10"/>
  <c r="AF107"/>
  <c r="AJ107"/>
  <c r="AF176"/>
  <c r="AJ176"/>
  <c r="AH276"/>
  <c r="AL126" i="9"/>
  <c r="AL124"/>
  <c r="AL122"/>
  <c r="AL120"/>
  <c r="AL118"/>
  <c r="AL116"/>
  <c r="AL114"/>
  <c r="AL112"/>
  <c r="AL110"/>
  <c r="AL108"/>
  <c r="AL125"/>
  <c r="AL121"/>
  <c r="AL117"/>
  <c r="AL113"/>
  <c r="AL109"/>
  <c r="AL115"/>
  <c r="AL123"/>
  <c r="AI276"/>
  <c r="AE276"/>
  <c r="AK276"/>
  <c r="AG276"/>
  <c r="AK176"/>
  <c r="AG176"/>
  <c r="AK107"/>
  <c r="AG107"/>
  <c r="X10"/>
  <c r="AI107"/>
  <c r="AE176"/>
  <c r="G10"/>
  <c r="G29" i="11"/>
  <c r="G25"/>
  <c r="G21"/>
  <c r="G17"/>
  <c r="G13"/>
  <c r="G28"/>
  <c r="G24"/>
  <c r="G20"/>
  <c r="G16"/>
  <c r="G12"/>
  <c r="G23"/>
  <c r="G15"/>
  <c r="G11"/>
  <c r="G26"/>
  <c r="G18"/>
  <c r="G19"/>
  <c r="G27"/>
  <c r="G22"/>
  <c r="G30"/>
  <c r="G14"/>
  <c r="AF276" i="9"/>
  <c r="AL176"/>
  <c r="AF176"/>
  <c r="Y10"/>
  <c r="AL276"/>
  <c r="AJ176"/>
  <c r="AH107"/>
  <c r="W10"/>
  <c r="AF107"/>
  <c r="AJ276"/>
  <c r="AJ107"/>
  <c r="AH176"/>
  <c r="Q244" i="11"/>
  <c r="Q211"/>
  <c r="R244"/>
  <c r="AB144"/>
  <c r="AB167" s="1"/>
  <c r="R211"/>
  <c r="AA144"/>
  <c r="AA166" s="1"/>
  <c r="AB75"/>
  <c r="AB97" s="1"/>
  <c r="X46"/>
  <c r="X59" s="1"/>
  <c r="AA75"/>
  <c r="AA80" s="1"/>
  <c r="W46"/>
  <c r="W50" s="1"/>
  <c r="AA95"/>
  <c r="AJ276"/>
  <c r="AJ176"/>
  <c r="AH176"/>
  <c r="AL276"/>
  <c r="AH276"/>
  <c r="AF176"/>
  <c r="AL107"/>
  <c r="AH107"/>
  <c r="AF276"/>
  <c r="AL176"/>
  <c r="AJ107"/>
  <c r="W10"/>
  <c r="AF107"/>
  <c r="Y10"/>
  <c r="X48"/>
  <c r="X63"/>
  <c r="AA84"/>
  <c r="AA76"/>
  <c r="AI276"/>
  <c r="AE276"/>
  <c r="AK176"/>
  <c r="AG176"/>
  <c r="AG276"/>
  <c r="AE176"/>
  <c r="AK276"/>
  <c r="AI176"/>
  <c r="AI107"/>
  <c r="AE107"/>
  <c r="AK107"/>
  <c r="X10"/>
  <c r="AG107"/>
  <c r="V10"/>
  <c r="AA90"/>
  <c r="AA98"/>
  <c r="AB145"/>
  <c r="X54"/>
  <c r="X62"/>
  <c r="AA85"/>
  <c r="AA89"/>
  <c r="AB156"/>
  <c r="AB154"/>
  <c r="AB162"/>
  <c r="AB155"/>
  <c r="AB163"/>
  <c r="V22" i="9" l="1"/>
  <c r="AB88" i="11"/>
  <c r="W55"/>
  <c r="V23" i="9"/>
  <c r="AL287" i="7"/>
  <c r="AH195"/>
  <c r="AL191"/>
  <c r="AL188"/>
  <c r="AH180"/>
  <c r="AH191"/>
  <c r="AH178"/>
  <c r="AB84" i="11"/>
  <c r="AL283" i="7"/>
  <c r="AA152" i="11"/>
  <c r="AL281" i="7"/>
  <c r="AL184"/>
  <c r="AB93" i="11"/>
  <c r="AB86"/>
  <c r="AB81"/>
  <c r="AL295" i="7"/>
  <c r="AL279"/>
  <c r="AL183"/>
  <c r="AB98" i="11"/>
  <c r="AL187" i="7"/>
  <c r="AB85" i="11"/>
  <c r="AL293" i="7"/>
  <c r="AL196"/>
  <c r="AL180"/>
  <c r="AL285"/>
  <c r="AB96" i="11"/>
  <c r="AB79"/>
  <c r="AA149"/>
  <c r="AL291" i="7"/>
  <c r="AL195"/>
  <c r="AL179"/>
  <c r="AB92" i="11"/>
  <c r="AB82"/>
  <c r="AL192" i="7"/>
  <c r="AH189"/>
  <c r="V14" i="9"/>
  <c r="V21"/>
  <c r="V28"/>
  <c r="AH182" i="7"/>
  <c r="AH197"/>
  <c r="AE189" i="5"/>
  <c r="AK290"/>
  <c r="AK279"/>
  <c r="V19" i="9"/>
  <c r="V32"/>
  <c r="AH192" i="7"/>
  <c r="AH187"/>
  <c r="AK284" i="5"/>
  <c r="AH181" i="7"/>
  <c r="AK297" i="5"/>
  <c r="AK286"/>
  <c r="V13" i="9"/>
  <c r="V25"/>
  <c r="V12"/>
  <c r="AH190" i="7"/>
  <c r="AH183"/>
  <c r="AK298" i="5"/>
  <c r="AK282"/>
  <c r="AK293"/>
  <c r="V30" i="9"/>
  <c r="V26"/>
  <c r="V16"/>
  <c r="AH188" i="7"/>
  <c r="AH179"/>
  <c r="AK289" i="5"/>
  <c r="AK296"/>
  <c r="AK280"/>
  <c r="AK291"/>
  <c r="V18" i="9"/>
  <c r="V27"/>
  <c r="V20"/>
  <c r="AH186" i="7"/>
  <c r="AK285" i="5"/>
  <c r="AK294"/>
  <c r="AK278"/>
  <c r="AK287"/>
  <c r="V31" i="9"/>
  <c r="V33"/>
  <c r="V24"/>
  <c r="AH184" i="7"/>
  <c r="AK281" i="5"/>
  <c r="AK292"/>
  <c r="AK283"/>
  <c r="AH123" i="7"/>
  <c r="AH115"/>
  <c r="AE182" i="5"/>
  <c r="AE186"/>
  <c r="AE120"/>
  <c r="AE117"/>
  <c r="AE193"/>
  <c r="AE113"/>
  <c r="AE110"/>
  <c r="AE178"/>
  <c r="AE194"/>
  <c r="AE111"/>
  <c r="AE125"/>
  <c r="AE108"/>
  <c r="AE181"/>
  <c r="AE197"/>
  <c r="AE109"/>
  <c r="AE123"/>
  <c r="AE190"/>
  <c r="AE124"/>
  <c r="AE121"/>
  <c r="AE185"/>
  <c r="AE122"/>
  <c r="AE119"/>
  <c r="AB147" i="11"/>
  <c r="AB164"/>
  <c r="AB161"/>
  <c r="AA82"/>
  <c r="AA81"/>
  <c r="AB90"/>
  <c r="AE118" i="9"/>
  <c r="AH185" i="7"/>
  <c r="AE127" i="5"/>
  <c r="AE112"/>
  <c r="AA77" i="11"/>
  <c r="AB146"/>
  <c r="AB148"/>
  <c r="AB94"/>
  <c r="AB77"/>
  <c r="AA94"/>
  <c r="X52"/>
  <c r="AA165"/>
  <c r="W52"/>
  <c r="AA157"/>
  <c r="AA96"/>
  <c r="W62"/>
  <c r="AA87"/>
  <c r="AA93"/>
  <c r="AA91"/>
  <c r="AA83"/>
  <c r="W63"/>
  <c r="W48"/>
  <c r="AA86"/>
  <c r="W56"/>
  <c r="AA88"/>
  <c r="AA79"/>
  <c r="W58"/>
  <c r="AB78"/>
  <c r="W47"/>
  <c r="AA147"/>
  <c r="AA159"/>
  <c r="AA160"/>
  <c r="AA97"/>
  <c r="AA155"/>
  <c r="AA78"/>
  <c r="AA92"/>
  <c r="W61"/>
  <c r="AE121" i="9"/>
  <c r="AE120"/>
  <c r="AE115"/>
  <c r="AE123"/>
  <c r="AE109"/>
  <c r="AE125"/>
  <c r="AE114"/>
  <c r="AE122"/>
  <c r="AE127"/>
  <c r="AE112"/>
  <c r="AE111"/>
  <c r="AE113"/>
  <c r="AE108"/>
  <c r="AE116"/>
  <c r="AH113" i="7"/>
  <c r="AL193"/>
  <c r="AL189"/>
  <c r="AL185"/>
  <c r="AL181"/>
  <c r="Y30"/>
  <c r="Y16"/>
  <c r="Y13"/>
  <c r="AH125"/>
  <c r="AH117"/>
  <c r="AL297"/>
  <c r="AL294"/>
  <c r="AL286"/>
  <c r="AL278"/>
  <c r="AL284"/>
  <c r="AL290"/>
  <c r="AL296"/>
  <c r="AL288"/>
  <c r="AL280"/>
  <c r="AL292"/>
  <c r="AL298"/>
  <c r="AL282"/>
  <c r="AH127"/>
  <c r="AH126"/>
  <c r="AH118"/>
  <c r="AH110"/>
  <c r="AH114"/>
  <c r="AH120"/>
  <c r="AH112"/>
  <c r="AH124"/>
  <c r="AH116"/>
  <c r="AH108"/>
  <c r="AH122"/>
  <c r="AH121"/>
  <c r="Y23"/>
  <c r="Y26"/>
  <c r="Y19"/>
  <c r="Y31"/>
  <c r="Y27"/>
  <c r="Y33"/>
  <c r="Y18"/>
  <c r="AL194"/>
  <c r="AL190"/>
  <c r="AL186"/>
  <c r="AL182"/>
  <c r="AL178"/>
  <c r="Y32"/>
  <c r="Y12"/>
  <c r="Y28"/>
  <c r="Y25"/>
  <c r="AH119"/>
  <c r="AH111"/>
  <c r="AE179" i="5"/>
  <c r="AE183"/>
  <c r="AE187"/>
  <c r="AE191"/>
  <c r="AE195"/>
  <c r="AE180"/>
  <c r="AE184"/>
  <c r="AE188"/>
  <c r="AE192"/>
  <c r="AI197" i="11"/>
  <c r="AI196"/>
  <c r="AI195"/>
  <c r="AI194"/>
  <c r="AI193"/>
  <c r="AI192"/>
  <c r="AI191"/>
  <c r="AI190"/>
  <c r="AI189"/>
  <c r="AI185"/>
  <c r="AI181"/>
  <c r="AI186"/>
  <c r="AI182"/>
  <c r="AI178"/>
  <c r="AI183"/>
  <c r="AI188"/>
  <c r="AI180"/>
  <c r="AI179"/>
  <c r="AI184"/>
  <c r="AI187"/>
  <c r="V28"/>
  <c r="V24"/>
  <c r="V20"/>
  <c r="V16"/>
  <c r="V12"/>
  <c r="V27"/>
  <c r="V23"/>
  <c r="V19"/>
  <c r="V15"/>
  <c r="V33"/>
  <c r="V31"/>
  <c r="V26"/>
  <c r="V18"/>
  <c r="V29"/>
  <c r="V21"/>
  <c r="V13"/>
  <c r="V32"/>
  <c r="V22"/>
  <c r="V30"/>
  <c r="V14"/>
  <c r="V25"/>
  <c r="V17"/>
  <c r="AG127"/>
  <c r="AG126"/>
  <c r="AG125"/>
  <c r="AG124"/>
  <c r="AG123"/>
  <c r="AG121"/>
  <c r="AG119"/>
  <c r="AG117"/>
  <c r="AG115"/>
  <c r="AG120"/>
  <c r="AG116"/>
  <c r="AG118"/>
  <c r="AG113"/>
  <c r="AG111"/>
  <c r="AG109"/>
  <c r="AG122"/>
  <c r="AG112"/>
  <c r="AG108"/>
  <c r="AG114"/>
  <c r="AG110"/>
  <c r="AE114"/>
  <c r="AE113"/>
  <c r="AE112"/>
  <c r="AE111"/>
  <c r="AE110"/>
  <c r="AE109"/>
  <c r="AE108"/>
  <c r="AE127"/>
  <c r="AE126"/>
  <c r="AE125"/>
  <c r="AE124"/>
  <c r="AE123"/>
  <c r="AE121"/>
  <c r="AE119"/>
  <c r="AE117"/>
  <c r="AE115"/>
  <c r="AE120"/>
  <c r="AE116"/>
  <c r="AE118"/>
  <c r="AE122"/>
  <c r="AE197"/>
  <c r="AE196"/>
  <c r="AE195"/>
  <c r="AE194"/>
  <c r="AE193"/>
  <c r="AE192"/>
  <c r="AE191"/>
  <c r="AE190"/>
  <c r="AE189"/>
  <c r="AE187"/>
  <c r="AE185"/>
  <c r="AE183"/>
  <c r="AE181"/>
  <c r="AE179"/>
  <c r="AE188"/>
  <c r="AE186"/>
  <c r="AE184"/>
  <c r="AE182"/>
  <c r="AE180"/>
  <c r="AE178"/>
  <c r="AE298"/>
  <c r="AE297"/>
  <c r="AE296"/>
  <c r="AE295"/>
  <c r="AE294"/>
  <c r="AE293"/>
  <c r="AE292"/>
  <c r="AE291"/>
  <c r="AE290"/>
  <c r="AE289"/>
  <c r="AE288"/>
  <c r="AE287"/>
  <c r="AE286"/>
  <c r="AE285"/>
  <c r="AE284"/>
  <c r="AE283"/>
  <c r="AE282"/>
  <c r="AE281"/>
  <c r="AE280"/>
  <c r="AE279"/>
  <c r="AE278"/>
  <c r="X55"/>
  <c r="AL197"/>
  <c r="AL195"/>
  <c r="AL193"/>
  <c r="AL191"/>
  <c r="AL189"/>
  <c r="AL196"/>
  <c r="AL192"/>
  <c r="AL194"/>
  <c r="AL186"/>
  <c r="AL182"/>
  <c r="AL178"/>
  <c r="AL190"/>
  <c r="AL187"/>
  <c r="AL183"/>
  <c r="AL179"/>
  <c r="AL188"/>
  <c r="AL180"/>
  <c r="AL185"/>
  <c r="AL184"/>
  <c r="AL181"/>
  <c r="AH127"/>
  <c r="AH126"/>
  <c r="AH125"/>
  <c r="AH124"/>
  <c r="AH123"/>
  <c r="AH122"/>
  <c r="AH120"/>
  <c r="AH118"/>
  <c r="AH116"/>
  <c r="AH114"/>
  <c r="AH113"/>
  <c r="AH112"/>
  <c r="AH111"/>
  <c r="AH110"/>
  <c r="AH109"/>
  <c r="AH108"/>
  <c r="AH121"/>
  <c r="AH117"/>
  <c r="AH115"/>
  <c r="AH119"/>
  <c r="AL288"/>
  <c r="AL286"/>
  <c r="AL284"/>
  <c r="AL282"/>
  <c r="AL280"/>
  <c r="AL278"/>
  <c r="AL298"/>
  <c r="AL294"/>
  <c r="AL290"/>
  <c r="AL287"/>
  <c r="AL279"/>
  <c r="AL296"/>
  <c r="AL292"/>
  <c r="AL283"/>
  <c r="AL295"/>
  <c r="AL297"/>
  <c r="AL289"/>
  <c r="AL291"/>
  <c r="AL285"/>
  <c r="AL293"/>
  <c r="AL281"/>
  <c r="X60"/>
  <c r="AB153"/>
  <c r="Q233"/>
  <c r="Q231"/>
  <c r="Q229"/>
  <c r="Q227"/>
  <c r="Q225"/>
  <c r="Q223"/>
  <c r="Q221"/>
  <c r="Q219"/>
  <c r="Q217"/>
  <c r="Q215"/>
  <c r="Q213"/>
  <c r="Q232"/>
  <c r="Q224"/>
  <c r="Q216"/>
  <c r="Q228"/>
  <c r="Q214"/>
  <c r="Q230"/>
  <c r="Q226"/>
  <c r="Q212"/>
  <c r="Q234"/>
  <c r="Q220"/>
  <c r="Q218"/>
  <c r="Q222"/>
  <c r="AA163"/>
  <c r="AA151"/>
  <c r="W27" i="9"/>
  <c r="W23"/>
  <c r="W19"/>
  <c r="W15"/>
  <c r="W33"/>
  <c r="W26"/>
  <c r="W25"/>
  <c r="W24"/>
  <c r="W30"/>
  <c r="W29"/>
  <c r="W28"/>
  <c r="W14"/>
  <c r="W13"/>
  <c r="W12"/>
  <c r="W32"/>
  <c r="W21"/>
  <c r="W31"/>
  <c r="W18"/>
  <c r="W16"/>
  <c r="W22"/>
  <c r="W17"/>
  <c r="W20"/>
  <c r="Y29"/>
  <c r="Y25"/>
  <c r="Y21"/>
  <c r="Y17"/>
  <c r="Y13"/>
  <c r="Y30"/>
  <c r="Y16"/>
  <c r="Y15"/>
  <c r="Y14"/>
  <c r="Y31"/>
  <c r="Y20"/>
  <c r="Y19"/>
  <c r="Y18"/>
  <c r="Y27"/>
  <c r="Y12"/>
  <c r="Y24"/>
  <c r="Y22"/>
  <c r="Y26"/>
  <c r="Y28"/>
  <c r="Y32"/>
  <c r="Y23"/>
  <c r="Y33"/>
  <c r="G29"/>
  <c r="G25"/>
  <c r="G21"/>
  <c r="G17"/>
  <c r="G13"/>
  <c r="G20"/>
  <c r="G19"/>
  <c r="G18"/>
  <c r="G24"/>
  <c r="G23"/>
  <c r="G22"/>
  <c r="G30"/>
  <c r="G15"/>
  <c r="G27"/>
  <c r="G12"/>
  <c r="G14"/>
  <c r="G26"/>
  <c r="G11"/>
  <c r="G28"/>
  <c r="G16"/>
  <c r="AE197"/>
  <c r="AE196"/>
  <c r="AE195"/>
  <c r="AE194"/>
  <c r="AE193"/>
  <c r="AE192"/>
  <c r="AE191"/>
  <c r="AE190"/>
  <c r="AE189"/>
  <c r="AE188"/>
  <c r="AE187"/>
  <c r="AE186"/>
  <c r="AE185"/>
  <c r="AE184"/>
  <c r="AE183"/>
  <c r="AE182"/>
  <c r="AE181"/>
  <c r="AE179"/>
  <c r="AE180"/>
  <c r="AE178"/>
  <c r="AK127"/>
  <c r="AK126"/>
  <c r="AK125"/>
  <c r="AK124"/>
  <c r="AK123"/>
  <c r="AK122"/>
  <c r="AK121"/>
  <c r="AK120"/>
  <c r="AK119"/>
  <c r="AK118"/>
  <c r="AK117"/>
  <c r="AK116"/>
  <c r="AK115"/>
  <c r="AK114"/>
  <c r="AK113"/>
  <c r="AK112"/>
  <c r="AK111"/>
  <c r="AK110"/>
  <c r="AK109"/>
  <c r="AK108"/>
  <c r="AK295"/>
  <c r="AK294"/>
  <c r="AK293"/>
  <c r="AK292"/>
  <c r="AK291"/>
  <c r="AK290"/>
  <c r="AK289"/>
  <c r="AK288"/>
  <c r="AK287"/>
  <c r="AK286"/>
  <c r="AK285"/>
  <c r="AK284"/>
  <c r="AK283"/>
  <c r="AK282"/>
  <c r="AK281"/>
  <c r="AK280"/>
  <c r="AK279"/>
  <c r="AK278"/>
  <c r="AK298"/>
  <c r="AK297"/>
  <c r="AK296"/>
  <c r="AJ127" i="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298"/>
  <c r="AJ297"/>
  <c r="AJ296"/>
  <c r="AJ295"/>
  <c r="AJ294"/>
  <c r="AJ293"/>
  <c r="AJ292"/>
  <c r="AJ291"/>
  <c r="AJ290"/>
  <c r="AJ289"/>
  <c r="AJ288"/>
  <c r="AJ287"/>
  <c r="AJ286"/>
  <c r="AJ285"/>
  <c r="AJ284"/>
  <c r="AJ283"/>
  <c r="AJ282"/>
  <c r="AJ281"/>
  <c r="AJ280"/>
  <c r="AJ279"/>
  <c r="AJ278"/>
  <c r="AK127" i="5"/>
  <c r="AK126"/>
  <c r="AK125"/>
  <c r="AK124"/>
  <c r="AK123"/>
  <c r="AK122"/>
  <c r="AK121"/>
  <c r="AK120"/>
  <c r="AK119"/>
  <c r="AK118"/>
  <c r="AK117"/>
  <c r="AK116"/>
  <c r="AK115"/>
  <c r="AK114"/>
  <c r="AK113"/>
  <c r="AK112"/>
  <c r="AK111"/>
  <c r="AK110"/>
  <c r="AK109"/>
  <c r="AK108"/>
  <c r="AI197" i="7"/>
  <c r="AI196"/>
  <c r="AI195"/>
  <c r="AI194"/>
  <c r="AI193"/>
  <c r="AI192"/>
  <c r="AI191"/>
  <c r="AI190"/>
  <c r="AI189"/>
  <c r="AI188"/>
  <c r="AI187"/>
  <c r="AI186"/>
  <c r="AI185"/>
  <c r="AI184"/>
  <c r="AI183"/>
  <c r="AI182"/>
  <c r="AI181"/>
  <c r="AI180"/>
  <c r="AI179"/>
  <c r="AI178"/>
  <c r="G29"/>
  <c r="G25"/>
  <c r="G21"/>
  <c r="G17"/>
  <c r="G13"/>
  <c r="G28"/>
  <c r="G24"/>
  <c r="G20"/>
  <c r="G16"/>
  <c r="G12"/>
  <c r="G26"/>
  <c r="G18"/>
  <c r="G27"/>
  <c r="G19"/>
  <c r="G30"/>
  <c r="G14"/>
  <c r="G22"/>
  <c r="G15"/>
  <c r="G23"/>
  <c r="G11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I298"/>
  <c r="AI297"/>
  <c r="AI296"/>
  <c r="AI295"/>
  <c r="AI294"/>
  <c r="AI293"/>
  <c r="AI292"/>
  <c r="AI291"/>
  <c r="AI290"/>
  <c r="AI289"/>
  <c r="AI288"/>
  <c r="AI287"/>
  <c r="AI286"/>
  <c r="AI285"/>
  <c r="AI284"/>
  <c r="AI283"/>
  <c r="AI282"/>
  <c r="AI281"/>
  <c r="AI280"/>
  <c r="AI279"/>
  <c r="AI278"/>
  <c r="AI127" i="5"/>
  <c r="AI126"/>
  <c r="AI125"/>
  <c r="AI124"/>
  <c r="AI123"/>
  <c r="AI122"/>
  <c r="AI121"/>
  <c r="AI120"/>
  <c r="AI119"/>
  <c r="AI118"/>
  <c r="AI117"/>
  <c r="AI116"/>
  <c r="AI115"/>
  <c r="AI114"/>
  <c r="AI113"/>
  <c r="AI112"/>
  <c r="AI111"/>
  <c r="AI110"/>
  <c r="AI109"/>
  <c r="AI108"/>
  <c r="Y33"/>
  <c r="Y32"/>
  <c r="Y31"/>
  <c r="Y30"/>
  <c r="Y26"/>
  <c r="Y22"/>
  <c r="Y18"/>
  <c r="Y14"/>
  <c r="Y29"/>
  <c r="Y25"/>
  <c r="Y21"/>
  <c r="Y17"/>
  <c r="Y13"/>
  <c r="Y28"/>
  <c r="Y20"/>
  <c r="Y12"/>
  <c r="Y24"/>
  <c r="Y23"/>
  <c r="Y15"/>
  <c r="Y16"/>
  <c r="Y27"/>
  <c r="Y19"/>
  <c r="AH298"/>
  <c r="AH297"/>
  <c r="AH296"/>
  <c r="AH295"/>
  <c r="AH294"/>
  <c r="AH293"/>
  <c r="AH292"/>
  <c r="AH291"/>
  <c r="AH290"/>
  <c r="AH289"/>
  <c r="AH288"/>
  <c r="AH287"/>
  <c r="AH286"/>
  <c r="AH285"/>
  <c r="AH284"/>
  <c r="AH283"/>
  <c r="AH282"/>
  <c r="AH281"/>
  <c r="AH280"/>
  <c r="AH279"/>
  <c r="AH278"/>
  <c r="AB151" i="11"/>
  <c r="AB158"/>
  <c r="AB165"/>
  <c r="AB157"/>
  <c r="AB149"/>
  <c r="X58"/>
  <c r="AB160"/>
  <c r="AA154"/>
  <c r="W51"/>
  <c r="AI122"/>
  <c r="AI120"/>
  <c r="AI118"/>
  <c r="AI116"/>
  <c r="AI114"/>
  <c r="AI113"/>
  <c r="AI112"/>
  <c r="AI111"/>
  <c r="AI110"/>
  <c r="AI109"/>
  <c r="AI108"/>
  <c r="AI121"/>
  <c r="AI117"/>
  <c r="AI126"/>
  <c r="AI124"/>
  <c r="AI115"/>
  <c r="AI127"/>
  <c r="AI123"/>
  <c r="AI119"/>
  <c r="AI125"/>
  <c r="AG298"/>
  <c r="AG297"/>
  <c r="AG296"/>
  <c r="AG295"/>
  <c r="AG294"/>
  <c r="AG293"/>
  <c r="AG292"/>
  <c r="AG291"/>
  <c r="AG290"/>
  <c r="AG288"/>
  <c r="AG286"/>
  <c r="AG284"/>
  <c r="AG282"/>
  <c r="AG280"/>
  <c r="AG278"/>
  <c r="AG285"/>
  <c r="AG289"/>
  <c r="AG281"/>
  <c r="AG283"/>
  <c r="AG279"/>
  <c r="AG287"/>
  <c r="AI298"/>
  <c r="AI297"/>
  <c r="AI296"/>
  <c r="AI295"/>
  <c r="AI294"/>
  <c r="AI293"/>
  <c r="AI292"/>
  <c r="AI291"/>
  <c r="AI290"/>
  <c r="AI289"/>
  <c r="AI288"/>
  <c r="AI287"/>
  <c r="AI286"/>
  <c r="AI285"/>
  <c r="AI284"/>
  <c r="AI283"/>
  <c r="AI282"/>
  <c r="AI281"/>
  <c r="AI280"/>
  <c r="AI279"/>
  <c r="AI278"/>
  <c r="AA146"/>
  <c r="W49"/>
  <c r="W54"/>
  <c r="Y29"/>
  <c r="Y25"/>
  <c r="Y21"/>
  <c r="Y17"/>
  <c r="Y13"/>
  <c r="Y28"/>
  <c r="Y24"/>
  <c r="Y20"/>
  <c r="Y16"/>
  <c r="Y12"/>
  <c r="Y27"/>
  <c r="Y19"/>
  <c r="Y32"/>
  <c r="Y30"/>
  <c r="Y22"/>
  <c r="Y14"/>
  <c r="Y15"/>
  <c r="Y23"/>
  <c r="Y31"/>
  <c r="Y18"/>
  <c r="Y33"/>
  <c r="Y26"/>
  <c r="AL127"/>
  <c r="AL126"/>
  <c r="AL125"/>
  <c r="AL124"/>
  <c r="AL123"/>
  <c r="AL121"/>
  <c r="AL119"/>
  <c r="AL117"/>
  <c r="AL115"/>
  <c r="AL113"/>
  <c r="AL112"/>
  <c r="AL111"/>
  <c r="AL110"/>
  <c r="AL109"/>
  <c r="AL108"/>
  <c r="AL122"/>
  <c r="AL118"/>
  <c r="AL114"/>
  <c r="AL120"/>
  <c r="AL116"/>
  <c r="AH193"/>
  <c r="AH192"/>
  <c r="AH188"/>
  <c r="AH186"/>
  <c r="AH184"/>
  <c r="AH182"/>
  <c r="AH180"/>
  <c r="AH178"/>
  <c r="AH197"/>
  <c r="AH196"/>
  <c r="AH189"/>
  <c r="AH187"/>
  <c r="AH185"/>
  <c r="AH183"/>
  <c r="AH181"/>
  <c r="AH179"/>
  <c r="AH191"/>
  <c r="AH194"/>
  <c r="AH195"/>
  <c r="AH190"/>
  <c r="AB152"/>
  <c r="W60"/>
  <c r="R234"/>
  <c r="R229"/>
  <c r="R226"/>
  <c r="R221"/>
  <c r="R218"/>
  <c r="R213"/>
  <c r="R231"/>
  <c r="R224"/>
  <c r="R220"/>
  <c r="R217"/>
  <c r="R233"/>
  <c r="R222"/>
  <c r="R219"/>
  <c r="R215"/>
  <c r="R227"/>
  <c r="R212"/>
  <c r="R232"/>
  <c r="R225"/>
  <c r="R230"/>
  <c r="R216"/>
  <c r="R228"/>
  <c r="R214"/>
  <c r="R223"/>
  <c r="Q266"/>
  <c r="Q264"/>
  <c r="Q262"/>
  <c r="Q260"/>
  <c r="Q258"/>
  <c r="Q256"/>
  <c r="Q254"/>
  <c r="Q252"/>
  <c r="Q250"/>
  <c r="Q248"/>
  <c r="Q246"/>
  <c r="Q265"/>
  <c r="Q257"/>
  <c r="Q249"/>
  <c r="Q255"/>
  <c r="Q251"/>
  <c r="Q267"/>
  <c r="Q253"/>
  <c r="Q263"/>
  <c r="Q247"/>
  <c r="Q245"/>
  <c r="Q261"/>
  <c r="Q259"/>
  <c r="AA162"/>
  <c r="AA150"/>
  <c r="W53"/>
  <c r="AJ298" i="9"/>
  <c r="AJ296"/>
  <c r="AJ297"/>
  <c r="AJ295"/>
  <c r="AJ293"/>
  <c r="AJ291"/>
  <c r="AJ289"/>
  <c r="AJ287"/>
  <c r="AJ285"/>
  <c r="AJ283"/>
  <c r="AJ281"/>
  <c r="AJ279"/>
  <c r="AJ294"/>
  <c r="AJ290"/>
  <c r="AJ286"/>
  <c r="AJ282"/>
  <c r="AJ278"/>
  <c r="AJ292"/>
  <c r="AJ284"/>
  <c r="AJ280"/>
  <c r="AJ288"/>
  <c r="AF126"/>
  <c r="AF124"/>
  <c r="AF122"/>
  <c r="AF120"/>
  <c r="AF118"/>
  <c r="AF116"/>
  <c r="AF114"/>
  <c r="AF112"/>
  <c r="AF110"/>
  <c r="AF108"/>
  <c r="AF127"/>
  <c r="AF123"/>
  <c r="AF119"/>
  <c r="AF115"/>
  <c r="AF111"/>
  <c r="AF121"/>
  <c r="AF113"/>
  <c r="AF125"/>
  <c r="AF109"/>
  <c r="AF117"/>
  <c r="AH127"/>
  <c r="AH125"/>
  <c r="AH123"/>
  <c r="AH121"/>
  <c r="AH119"/>
  <c r="AH117"/>
  <c r="AH115"/>
  <c r="AH113"/>
  <c r="AH111"/>
  <c r="AH109"/>
  <c r="AH126"/>
  <c r="AH122"/>
  <c r="AH118"/>
  <c r="AH114"/>
  <c r="AH110"/>
  <c r="AH124"/>
  <c r="AH116"/>
  <c r="AH108"/>
  <c r="AH112"/>
  <c r="AH120"/>
  <c r="AF197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79"/>
  <c r="AF178"/>
  <c r="AF180"/>
  <c r="AI127"/>
  <c r="AI125"/>
  <c r="AI123"/>
  <c r="AI121"/>
  <c r="AI119"/>
  <c r="AI117"/>
  <c r="AI115"/>
  <c r="AI113"/>
  <c r="AI111"/>
  <c r="AI109"/>
  <c r="AI124"/>
  <c r="AI120"/>
  <c r="AI116"/>
  <c r="AI112"/>
  <c r="AI108"/>
  <c r="AI126"/>
  <c r="AI118"/>
  <c r="AI110"/>
  <c r="AI114"/>
  <c r="AI122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E298"/>
  <c r="AE296"/>
  <c r="AE295"/>
  <c r="AE294"/>
  <c r="AE293"/>
  <c r="AE292"/>
  <c r="AE291"/>
  <c r="AE290"/>
  <c r="AE289"/>
  <c r="AE288"/>
  <c r="AE287"/>
  <c r="AE286"/>
  <c r="AE285"/>
  <c r="AE284"/>
  <c r="AE283"/>
  <c r="AE282"/>
  <c r="AE281"/>
  <c r="AE280"/>
  <c r="AE279"/>
  <c r="AE278"/>
  <c r="AE297"/>
  <c r="AH298" i="7"/>
  <c r="AH297"/>
  <c r="AH296"/>
  <c r="AH295"/>
  <c r="AH294"/>
  <c r="AH293"/>
  <c r="AH292"/>
  <c r="AH291"/>
  <c r="AH290"/>
  <c r="AH289"/>
  <c r="AH288"/>
  <c r="AH287"/>
  <c r="AH286"/>
  <c r="AH285"/>
  <c r="AH284"/>
  <c r="AH283"/>
  <c r="AH282"/>
  <c r="AH281"/>
  <c r="AH280"/>
  <c r="AH279"/>
  <c r="AH27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L197" i="5"/>
  <c r="AL195"/>
  <c r="AL193"/>
  <c r="AL191"/>
  <c r="AL189"/>
  <c r="AL187"/>
  <c r="AL185"/>
  <c r="AL183"/>
  <c r="AL181"/>
  <c r="AL179"/>
  <c r="AL196"/>
  <c r="AL192"/>
  <c r="AL188"/>
  <c r="AL184"/>
  <c r="AL180"/>
  <c r="AL194"/>
  <c r="AL190"/>
  <c r="AL186"/>
  <c r="AL182"/>
  <c r="AL17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I197"/>
  <c r="AI196"/>
  <c r="AI195"/>
  <c r="AI194"/>
  <c r="AI193"/>
  <c r="AI192"/>
  <c r="AI191"/>
  <c r="AI190"/>
  <c r="AI189"/>
  <c r="AI188"/>
  <c r="AI187"/>
  <c r="AI186"/>
  <c r="AI185"/>
  <c r="AI184"/>
  <c r="AI183"/>
  <c r="AI182"/>
  <c r="AI181"/>
  <c r="AI180"/>
  <c r="AI179"/>
  <c r="AI178"/>
  <c r="AL298"/>
  <c r="AL296"/>
  <c r="AL294"/>
  <c r="AL292"/>
  <c r="AL290"/>
  <c r="AL288"/>
  <c r="AL286"/>
  <c r="AL284"/>
  <c r="AL282"/>
  <c r="AL280"/>
  <c r="AL278"/>
  <c r="AL297"/>
  <c r="AL293"/>
  <c r="AL289"/>
  <c r="AL285"/>
  <c r="AL281"/>
  <c r="AL295"/>
  <c r="AL291"/>
  <c r="AL287"/>
  <c r="AL283"/>
  <c r="AL279"/>
  <c r="AG297" i="7"/>
  <c r="AG295"/>
  <c r="AG293"/>
  <c r="AG291"/>
  <c r="AG289"/>
  <c r="AG287"/>
  <c r="AG285"/>
  <c r="AG283"/>
  <c r="AG281"/>
  <c r="AG279"/>
  <c r="AG296"/>
  <c r="AG292"/>
  <c r="AG288"/>
  <c r="AG284"/>
  <c r="AG280"/>
  <c r="AG298"/>
  <c r="AG294"/>
  <c r="AG290"/>
  <c r="AG286"/>
  <c r="AG278"/>
  <c r="AG282"/>
  <c r="X33"/>
  <c r="X32"/>
  <c r="X31"/>
  <c r="X30"/>
  <c r="X26"/>
  <c r="X22"/>
  <c r="X18"/>
  <c r="X14"/>
  <c r="X29"/>
  <c r="X25"/>
  <c r="X21"/>
  <c r="X17"/>
  <c r="X13"/>
  <c r="X27"/>
  <c r="X19"/>
  <c r="X28"/>
  <c r="X20"/>
  <c r="X12"/>
  <c r="X23"/>
  <c r="X15"/>
  <c r="X24"/>
  <c r="X16"/>
  <c r="AK197"/>
  <c r="AK196"/>
  <c r="AK195"/>
  <c r="AK194"/>
  <c r="AK193"/>
  <c r="AK192"/>
  <c r="AK191"/>
  <c r="AK190"/>
  <c r="AK189"/>
  <c r="AK188"/>
  <c r="AK187"/>
  <c r="AK186"/>
  <c r="AK185"/>
  <c r="AK184"/>
  <c r="AK183"/>
  <c r="AK182"/>
  <c r="AK181"/>
  <c r="AK180"/>
  <c r="AK179"/>
  <c r="AK178"/>
  <c r="G30" i="5"/>
  <c r="G26"/>
  <c r="G22"/>
  <c r="G18"/>
  <c r="G14"/>
  <c r="G29"/>
  <c r="G25"/>
  <c r="G21"/>
  <c r="G17"/>
  <c r="G13"/>
  <c r="G24"/>
  <c r="G16"/>
  <c r="G20"/>
  <c r="G23"/>
  <c r="G15"/>
  <c r="G27"/>
  <c r="G19"/>
  <c r="G28"/>
  <c r="G12"/>
  <c r="G11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X33" i="11"/>
  <c r="X32"/>
  <c r="X31"/>
  <c r="X30"/>
  <c r="X26"/>
  <c r="X22"/>
  <c r="X18"/>
  <c r="X14"/>
  <c r="X29"/>
  <c r="X25"/>
  <c r="X21"/>
  <c r="X17"/>
  <c r="X13"/>
  <c r="X24"/>
  <c r="X16"/>
  <c r="X27"/>
  <c r="X19"/>
  <c r="X28"/>
  <c r="X12"/>
  <c r="X20"/>
  <c r="X15"/>
  <c r="X23"/>
  <c r="AG197"/>
  <c r="AG195"/>
  <c r="AG193"/>
  <c r="AG191"/>
  <c r="AG189"/>
  <c r="AG188"/>
  <c r="AG187"/>
  <c r="AG186"/>
  <c r="AG185"/>
  <c r="AG184"/>
  <c r="AG183"/>
  <c r="AG182"/>
  <c r="AG181"/>
  <c r="AG180"/>
  <c r="AG179"/>
  <c r="AG178"/>
  <c r="AG194"/>
  <c r="AG190"/>
  <c r="AG196"/>
  <c r="AG192"/>
  <c r="AF127"/>
  <c r="AF126"/>
  <c r="AF125"/>
  <c r="AF124"/>
  <c r="AF123"/>
  <c r="AF122"/>
  <c r="AF121"/>
  <c r="AF120"/>
  <c r="AF119"/>
  <c r="AF118"/>
  <c r="AF117"/>
  <c r="AF116"/>
  <c r="AF115"/>
  <c r="AF113"/>
  <c r="AF111"/>
  <c r="AF109"/>
  <c r="AF108"/>
  <c r="AF112"/>
  <c r="AF114"/>
  <c r="AF110"/>
  <c r="W27"/>
  <c r="W23"/>
  <c r="W19"/>
  <c r="W15"/>
  <c r="W33"/>
  <c r="W32"/>
  <c r="W31"/>
  <c r="W30"/>
  <c r="W26"/>
  <c r="W22"/>
  <c r="W18"/>
  <c r="W14"/>
  <c r="W29"/>
  <c r="W21"/>
  <c r="W13"/>
  <c r="W24"/>
  <c r="W16"/>
  <c r="W25"/>
  <c r="W17"/>
  <c r="W28"/>
  <c r="W12"/>
  <c r="W20"/>
  <c r="AF196"/>
  <c r="AF195"/>
  <c r="AF192"/>
  <c r="AF191"/>
  <c r="AF193"/>
  <c r="AF188"/>
  <c r="AF184"/>
  <c r="AF180"/>
  <c r="AF189"/>
  <c r="AF185"/>
  <c r="AF181"/>
  <c r="AF186"/>
  <c r="AF178"/>
  <c r="AF183"/>
  <c r="AF197"/>
  <c r="AF190"/>
  <c r="AF179"/>
  <c r="AF194"/>
  <c r="AF182"/>
  <c r="AF187"/>
  <c r="AJ196"/>
  <c r="AJ194"/>
  <c r="AJ192"/>
  <c r="AJ190"/>
  <c r="AJ191"/>
  <c r="AJ187"/>
  <c r="AJ185"/>
  <c r="AJ183"/>
  <c r="AJ181"/>
  <c r="AJ179"/>
  <c r="AJ195"/>
  <c r="AJ188"/>
  <c r="AJ186"/>
  <c r="AJ184"/>
  <c r="AJ182"/>
  <c r="AJ180"/>
  <c r="AJ178"/>
  <c r="AJ189"/>
  <c r="AJ197"/>
  <c r="AJ193"/>
  <c r="X49"/>
  <c r="X57"/>
  <c r="X61"/>
  <c r="X53"/>
  <c r="AJ179" i="9"/>
  <c r="AJ178"/>
  <c r="AJ196"/>
  <c r="AJ194"/>
  <c r="AJ192"/>
  <c r="AJ190"/>
  <c r="AJ188"/>
  <c r="AJ186"/>
  <c r="AJ184"/>
  <c r="AJ182"/>
  <c r="AJ180"/>
  <c r="AJ195"/>
  <c r="AJ191"/>
  <c r="AJ187"/>
  <c r="AJ183"/>
  <c r="AJ193"/>
  <c r="AJ185"/>
  <c r="AJ197"/>
  <c r="AJ181"/>
  <c r="AJ189"/>
  <c r="AL179"/>
  <c r="AL197"/>
  <c r="AL196"/>
  <c r="AL195"/>
  <c r="AL194"/>
  <c r="AL193"/>
  <c r="AL192"/>
  <c r="AL191"/>
  <c r="AL190"/>
  <c r="AL189"/>
  <c r="AL188"/>
  <c r="AL187"/>
  <c r="AL186"/>
  <c r="AL185"/>
  <c r="AL184"/>
  <c r="AL183"/>
  <c r="AL182"/>
  <c r="AL181"/>
  <c r="AL180"/>
  <c r="AL178"/>
  <c r="X33"/>
  <c r="X32"/>
  <c r="X31"/>
  <c r="X30"/>
  <c r="X26"/>
  <c r="X22"/>
  <c r="X18"/>
  <c r="X14"/>
  <c r="X29"/>
  <c r="X28"/>
  <c r="X27"/>
  <c r="X13"/>
  <c r="X12"/>
  <c r="X17"/>
  <c r="X16"/>
  <c r="X15"/>
  <c r="X25"/>
  <c r="X23"/>
  <c r="X20"/>
  <c r="X21"/>
  <c r="X19"/>
  <c r="X24"/>
  <c r="AK197"/>
  <c r="AK196"/>
  <c r="AK195"/>
  <c r="AK194"/>
  <c r="AK193"/>
  <c r="AK192"/>
  <c r="AK191"/>
  <c r="AK190"/>
  <c r="AK189"/>
  <c r="AK188"/>
  <c r="AK187"/>
  <c r="AK186"/>
  <c r="AK185"/>
  <c r="AK184"/>
  <c r="AK183"/>
  <c r="AK182"/>
  <c r="AK181"/>
  <c r="AK180"/>
  <c r="AK179"/>
  <c r="AK178"/>
  <c r="AI295"/>
  <c r="AI294"/>
  <c r="AI293"/>
  <c r="AI292"/>
  <c r="AI291"/>
  <c r="AI290"/>
  <c r="AI289"/>
  <c r="AI288"/>
  <c r="AI287"/>
  <c r="AI286"/>
  <c r="AI285"/>
  <c r="AI284"/>
  <c r="AI283"/>
  <c r="AI282"/>
  <c r="AI281"/>
  <c r="AI280"/>
  <c r="AI279"/>
  <c r="AI278"/>
  <c r="AI297"/>
  <c r="AI298"/>
  <c r="AI296"/>
  <c r="AJ197" i="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W27"/>
  <c r="W23"/>
  <c r="W19"/>
  <c r="W15"/>
  <c r="W33"/>
  <c r="W32"/>
  <c r="W31"/>
  <c r="W30"/>
  <c r="W26"/>
  <c r="W22"/>
  <c r="W18"/>
  <c r="W14"/>
  <c r="W24"/>
  <c r="W16"/>
  <c r="W25"/>
  <c r="W17"/>
  <c r="W20"/>
  <c r="W21"/>
  <c r="W29"/>
  <c r="W13"/>
  <c r="W28"/>
  <c r="W12"/>
  <c r="AJ127" i="5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X27"/>
  <c r="X23"/>
  <c r="X19"/>
  <c r="X15"/>
  <c r="X33"/>
  <c r="X32"/>
  <c r="X31"/>
  <c r="X30"/>
  <c r="X26"/>
  <c r="X22"/>
  <c r="X18"/>
  <c r="X14"/>
  <c r="X25"/>
  <c r="X17"/>
  <c r="X29"/>
  <c r="X21"/>
  <c r="X28"/>
  <c r="X20"/>
  <c r="X12"/>
  <c r="X13"/>
  <c r="X24"/>
  <c r="X16"/>
  <c r="AG298"/>
  <c r="AG297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AG280"/>
  <c r="AG279"/>
  <c r="AG278"/>
  <c r="AE298"/>
  <c r="AE297"/>
  <c r="AE296"/>
  <c r="AE295"/>
  <c r="AE294"/>
  <c r="AE293"/>
  <c r="AE292"/>
  <c r="AE291"/>
  <c r="AE290"/>
  <c r="AE289"/>
  <c r="AE288"/>
  <c r="AE287"/>
  <c r="AE286"/>
  <c r="AE285"/>
  <c r="AE284"/>
  <c r="AE283"/>
  <c r="AE282"/>
  <c r="AE281"/>
  <c r="AE280"/>
  <c r="AE279"/>
  <c r="AE278"/>
  <c r="AF197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V28" i="7"/>
  <c r="V24"/>
  <c r="V20"/>
  <c r="V16"/>
  <c r="V12"/>
  <c r="V27"/>
  <c r="V23"/>
  <c r="V19"/>
  <c r="V15"/>
  <c r="V29"/>
  <c r="V21"/>
  <c r="V13"/>
  <c r="V32"/>
  <c r="V30"/>
  <c r="V22"/>
  <c r="V14"/>
  <c r="V17"/>
  <c r="V31"/>
  <c r="V33"/>
  <c r="V26"/>
  <c r="V25"/>
  <c r="V1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K298"/>
  <c r="AK297"/>
  <c r="AK296"/>
  <c r="AK295"/>
  <c r="AK294"/>
  <c r="AK293"/>
  <c r="AK292"/>
  <c r="AK291"/>
  <c r="AK290"/>
  <c r="AK289"/>
  <c r="AK288"/>
  <c r="AK287"/>
  <c r="AK286"/>
  <c r="AK285"/>
  <c r="AK284"/>
  <c r="AK283"/>
  <c r="AK282"/>
  <c r="AK281"/>
  <c r="AK280"/>
  <c r="AK279"/>
  <c r="AK278"/>
  <c r="V29" i="5"/>
  <c r="V25"/>
  <c r="V21"/>
  <c r="V17"/>
  <c r="V13"/>
  <c r="V28"/>
  <c r="V24"/>
  <c r="V20"/>
  <c r="V16"/>
  <c r="V12"/>
  <c r="V27"/>
  <c r="V19"/>
  <c r="V15"/>
  <c r="V33"/>
  <c r="V26"/>
  <c r="V18"/>
  <c r="V32"/>
  <c r="V30"/>
  <c r="V22"/>
  <c r="V14"/>
  <c r="V23"/>
  <c r="V31"/>
  <c r="R244"/>
  <c r="R211"/>
  <c r="Q244"/>
  <c r="Q211"/>
  <c r="X46"/>
  <c r="AB75"/>
  <c r="AA144"/>
  <c r="W46"/>
  <c r="AB144"/>
  <c r="AA75"/>
  <c r="AL127"/>
  <c r="AL126"/>
  <c r="AL125"/>
  <c r="AL124"/>
  <c r="AL123"/>
  <c r="AL122"/>
  <c r="AL121"/>
  <c r="AL120"/>
  <c r="AL119"/>
  <c r="AL118"/>
  <c r="AL117"/>
  <c r="AL116"/>
  <c r="AL115"/>
  <c r="AL114"/>
  <c r="AL113"/>
  <c r="AL112"/>
  <c r="AL111"/>
  <c r="AL110"/>
  <c r="AL109"/>
  <c r="AL108"/>
  <c r="AF298"/>
  <c r="AF297"/>
  <c r="AF296"/>
  <c r="AF295"/>
  <c r="AF294"/>
  <c r="AF293"/>
  <c r="AF292"/>
  <c r="AF291"/>
  <c r="AF290"/>
  <c r="AF289"/>
  <c r="AF288"/>
  <c r="AF287"/>
  <c r="AF286"/>
  <c r="AF285"/>
  <c r="AF284"/>
  <c r="AF283"/>
  <c r="AF282"/>
  <c r="AF281"/>
  <c r="AF280"/>
  <c r="AF279"/>
  <c r="AF278"/>
  <c r="AB159" i="11"/>
  <c r="AB166"/>
  <c r="AB150"/>
  <c r="AA161"/>
  <c r="AA153"/>
  <c r="AA145"/>
  <c r="X50"/>
  <c r="AA156"/>
  <c r="W59"/>
  <c r="AA167"/>
  <c r="AK121"/>
  <c r="AK119"/>
  <c r="AK117"/>
  <c r="AK115"/>
  <c r="AK126"/>
  <c r="AK124"/>
  <c r="AK113"/>
  <c r="AK112"/>
  <c r="AK111"/>
  <c r="AK110"/>
  <c r="AK109"/>
  <c r="AK108"/>
  <c r="AK122"/>
  <c r="AK118"/>
  <c r="AK114"/>
  <c r="AK127"/>
  <c r="AK123"/>
  <c r="AK120"/>
  <c r="AK125"/>
  <c r="AK116"/>
  <c r="AK298"/>
  <c r="AK297"/>
  <c r="AK296"/>
  <c r="AK295"/>
  <c r="AK294"/>
  <c r="AK293"/>
  <c r="AK292"/>
  <c r="AK291"/>
  <c r="AK290"/>
  <c r="AK289"/>
  <c r="AK288"/>
  <c r="AK281"/>
  <c r="AK280"/>
  <c r="AK285"/>
  <c r="AK284"/>
  <c r="AK286"/>
  <c r="AK279"/>
  <c r="AK282"/>
  <c r="AK287"/>
  <c r="AK283"/>
  <c r="AK278"/>
  <c r="AK188"/>
  <c r="AK187"/>
  <c r="AK186"/>
  <c r="AK185"/>
  <c r="AK184"/>
  <c r="AK183"/>
  <c r="AK182"/>
  <c r="AK181"/>
  <c r="AK180"/>
  <c r="AK179"/>
  <c r="AK178"/>
  <c r="AK197"/>
  <c r="AK190"/>
  <c r="AK189"/>
  <c r="AK194"/>
  <c r="AK193"/>
  <c r="AK196"/>
  <c r="AK192"/>
  <c r="AK195"/>
  <c r="AK191"/>
  <c r="AA148"/>
  <c r="X56"/>
  <c r="W57"/>
  <c r="X47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F296"/>
  <c r="AF292"/>
  <c r="AF287"/>
  <c r="AF286"/>
  <c r="AF279"/>
  <c r="AF278"/>
  <c r="AF298"/>
  <c r="AF294"/>
  <c r="AF290"/>
  <c r="AF283"/>
  <c r="AF282"/>
  <c r="AF293"/>
  <c r="AF285"/>
  <c r="AF295"/>
  <c r="AF288"/>
  <c r="AF281"/>
  <c r="AF297"/>
  <c r="AF284"/>
  <c r="AF291"/>
  <c r="AF280"/>
  <c r="AF289"/>
  <c r="AH298"/>
  <c r="AH297"/>
  <c r="AH296"/>
  <c r="AH295"/>
  <c r="AH294"/>
  <c r="AH293"/>
  <c r="AH292"/>
  <c r="AH291"/>
  <c r="AH290"/>
  <c r="AH284"/>
  <c r="AH283"/>
  <c r="AH288"/>
  <c r="AH287"/>
  <c r="AH280"/>
  <c r="AH279"/>
  <c r="AH281"/>
  <c r="AH286"/>
  <c r="AH285"/>
  <c r="AH278"/>
  <c r="AH289"/>
  <c r="AH282"/>
  <c r="AJ289"/>
  <c r="AJ287"/>
  <c r="AJ285"/>
  <c r="AJ283"/>
  <c r="AJ281"/>
  <c r="AJ279"/>
  <c r="AJ297"/>
  <c r="AJ293"/>
  <c r="AJ282"/>
  <c r="AJ295"/>
  <c r="AJ291"/>
  <c r="AJ286"/>
  <c r="AJ278"/>
  <c r="AJ298"/>
  <c r="AJ290"/>
  <c r="AJ288"/>
  <c r="AJ292"/>
  <c r="AJ284"/>
  <c r="AJ280"/>
  <c r="AJ296"/>
  <c r="AJ294"/>
  <c r="X51"/>
  <c r="AB91"/>
  <c r="AB83"/>
  <c r="AB76"/>
  <c r="AB87"/>
  <c r="AB95"/>
  <c r="AB80"/>
  <c r="R267"/>
  <c r="R262"/>
  <c r="R259"/>
  <c r="R254"/>
  <c r="R251"/>
  <c r="R246"/>
  <c r="R265"/>
  <c r="R261"/>
  <c r="R258"/>
  <c r="R247"/>
  <c r="R263"/>
  <c r="R260"/>
  <c r="R256"/>
  <c r="R249"/>
  <c r="R245"/>
  <c r="R264"/>
  <c r="R257"/>
  <c r="R250"/>
  <c r="R255"/>
  <c r="R248"/>
  <c r="R253"/>
  <c r="R266"/>
  <c r="R252"/>
  <c r="AH180" i="9"/>
  <c r="AH178"/>
  <c r="AH197"/>
  <c r="AH195"/>
  <c r="AH193"/>
  <c r="AH191"/>
  <c r="AH189"/>
  <c r="AH187"/>
  <c r="AH185"/>
  <c r="AH183"/>
  <c r="AH181"/>
  <c r="AH196"/>
  <c r="AH192"/>
  <c r="AH188"/>
  <c r="AH184"/>
  <c r="AH190"/>
  <c r="AH182"/>
  <c r="AH186"/>
  <c r="AH194"/>
  <c r="AH179"/>
  <c r="AJ126"/>
  <c r="AJ124"/>
  <c r="AJ122"/>
  <c r="AJ120"/>
  <c r="AJ118"/>
  <c r="AJ116"/>
  <c r="AJ114"/>
  <c r="AJ112"/>
  <c r="AJ110"/>
  <c r="AJ108"/>
  <c r="AJ127"/>
  <c r="AJ123"/>
  <c r="AJ119"/>
  <c r="AJ115"/>
  <c r="AJ111"/>
  <c r="AJ121"/>
  <c r="AJ113"/>
  <c r="AJ117"/>
  <c r="AJ109"/>
  <c r="AJ125"/>
  <c r="AA164" i="11"/>
  <c r="AA158"/>
  <c r="AB89"/>
  <c r="AL298" i="9"/>
  <c r="AL297"/>
  <c r="AL296"/>
  <c r="AL295"/>
  <c r="AL294"/>
  <c r="AL293"/>
  <c r="AL292"/>
  <c r="AL291"/>
  <c r="AL290"/>
  <c r="AL289"/>
  <c r="AL288"/>
  <c r="AL287"/>
  <c r="AL286"/>
  <c r="AL285"/>
  <c r="AL284"/>
  <c r="AL283"/>
  <c r="AL282"/>
  <c r="AL281"/>
  <c r="AL280"/>
  <c r="AL279"/>
  <c r="AL278"/>
  <c r="AF296"/>
  <c r="AF295"/>
  <c r="AF294"/>
  <c r="AF293"/>
  <c r="AF292"/>
  <c r="AF291"/>
  <c r="AF290"/>
  <c r="AF289"/>
  <c r="AF288"/>
  <c r="AF287"/>
  <c r="AF286"/>
  <c r="AF285"/>
  <c r="AF284"/>
  <c r="AF283"/>
  <c r="AF282"/>
  <c r="AF281"/>
  <c r="AF280"/>
  <c r="AF279"/>
  <c r="AF278"/>
  <c r="AF297"/>
  <c r="AF298"/>
  <c r="Q244"/>
  <c r="Q211"/>
  <c r="R244"/>
  <c r="R211"/>
  <c r="AB144"/>
  <c r="AA144"/>
  <c r="X46"/>
  <c r="AA75"/>
  <c r="W46"/>
  <c r="AB75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297"/>
  <c r="AG298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AG280"/>
  <c r="AG279"/>
  <c r="AG278"/>
  <c r="AF197" i="7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298"/>
  <c r="AF297"/>
  <c r="AF296"/>
  <c r="AF295"/>
  <c r="AF294"/>
  <c r="AF293"/>
  <c r="AF292"/>
  <c r="AF291"/>
  <c r="AF290"/>
  <c r="AF289"/>
  <c r="AF288"/>
  <c r="AF287"/>
  <c r="AF286"/>
  <c r="AF285"/>
  <c r="AF284"/>
  <c r="AF283"/>
  <c r="AF282"/>
  <c r="AF281"/>
  <c r="AF280"/>
  <c r="AF279"/>
  <c r="AF278"/>
  <c r="AE195"/>
  <c r="AE189"/>
  <c r="AE185"/>
  <c r="AE181"/>
  <c r="AE196"/>
  <c r="AE194"/>
  <c r="AE192"/>
  <c r="AE190"/>
  <c r="AE188"/>
  <c r="AE186"/>
  <c r="AE184"/>
  <c r="AE182"/>
  <c r="AE180"/>
  <c r="AE178"/>
  <c r="AE197"/>
  <c r="AE193"/>
  <c r="AE191"/>
  <c r="AE187"/>
  <c r="AE183"/>
  <c r="AE179"/>
  <c r="W28" i="5"/>
  <c r="W24"/>
  <c r="W20"/>
  <c r="W16"/>
  <c r="W12"/>
  <c r="W27"/>
  <c r="W23"/>
  <c r="W19"/>
  <c r="W15"/>
  <c r="W32"/>
  <c r="W30"/>
  <c r="W22"/>
  <c r="W14"/>
  <c r="W33"/>
  <c r="W26"/>
  <c r="W29"/>
  <c r="W25"/>
  <c r="W17"/>
  <c r="W31"/>
  <c r="W18"/>
  <c r="W21"/>
  <c r="W13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I298"/>
  <c r="AI297"/>
  <c r="AI296"/>
  <c r="AI295"/>
  <c r="AI294"/>
  <c r="AI293"/>
  <c r="AI292"/>
  <c r="AI291"/>
  <c r="AI290"/>
  <c r="AI289"/>
  <c r="AI288"/>
  <c r="AI287"/>
  <c r="AI286"/>
  <c r="AI285"/>
  <c r="AI284"/>
  <c r="AI283"/>
  <c r="AI282"/>
  <c r="AI281"/>
  <c r="AI280"/>
  <c r="AI279"/>
  <c r="AI278"/>
  <c r="AI127" i="7"/>
  <c r="AI126"/>
  <c r="AI125"/>
  <c r="AI124"/>
  <c r="AI123"/>
  <c r="AI122"/>
  <c r="AI121"/>
  <c r="AI120"/>
  <c r="AI119"/>
  <c r="AI118"/>
  <c r="AI117"/>
  <c r="AI116"/>
  <c r="AI115"/>
  <c r="AI114"/>
  <c r="AI113"/>
  <c r="AI112"/>
  <c r="AI111"/>
  <c r="AI110"/>
  <c r="AI109"/>
  <c r="AI108"/>
  <c r="R244"/>
  <c r="Q244"/>
  <c r="R211"/>
  <c r="AB144"/>
  <c r="AB75"/>
  <c r="X46"/>
  <c r="W46"/>
  <c r="AA144"/>
  <c r="Q211"/>
  <c r="AA75"/>
  <c r="AK127"/>
  <c r="AK126"/>
  <c r="AK125"/>
  <c r="AK124"/>
  <c r="AK123"/>
  <c r="AK122"/>
  <c r="AK121"/>
  <c r="AK120"/>
  <c r="AK119"/>
  <c r="AK118"/>
  <c r="AK117"/>
  <c r="AK116"/>
  <c r="AK115"/>
  <c r="AK114"/>
  <c r="AK113"/>
  <c r="AK112"/>
  <c r="AK111"/>
  <c r="AK110"/>
  <c r="AK109"/>
  <c r="AK108"/>
  <c r="AE298"/>
  <c r="AE297"/>
  <c r="AE296"/>
  <c r="AE295"/>
  <c r="AE294"/>
  <c r="AE293"/>
  <c r="AE292"/>
  <c r="AE291"/>
  <c r="AE290"/>
  <c r="AE289"/>
  <c r="AE288"/>
  <c r="AE287"/>
  <c r="AE286"/>
  <c r="AE285"/>
  <c r="AE284"/>
  <c r="AE283"/>
  <c r="AE282"/>
  <c r="AE281"/>
  <c r="AE280"/>
  <c r="AE279"/>
  <c r="AE278"/>
  <c r="AF126" i="5"/>
  <c r="AF123"/>
  <c r="AF121"/>
  <c r="AF119"/>
  <c r="AF117"/>
  <c r="AF115"/>
  <c r="AF113"/>
  <c r="AF110"/>
  <c r="AF108"/>
  <c r="AF127"/>
  <c r="AF125"/>
  <c r="AF124"/>
  <c r="AF122"/>
  <c r="AF120"/>
  <c r="AF118"/>
  <c r="AF116"/>
  <c r="AF114"/>
  <c r="AF112"/>
  <c r="AF111"/>
  <c r="AF109"/>
  <c r="AH197"/>
  <c r="AH196"/>
  <c r="AH195"/>
  <c r="AH194"/>
  <c r="AH193"/>
  <c r="AH192"/>
  <c r="AH191"/>
  <c r="AH190"/>
  <c r="AH189"/>
  <c r="AH188"/>
  <c r="AH187"/>
  <c r="AH186"/>
  <c r="AH185"/>
  <c r="AH184"/>
  <c r="AH183"/>
  <c r="AH182"/>
  <c r="AH181"/>
  <c r="AH180"/>
  <c r="AH179"/>
  <c r="AH178"/>
  <c r="AJ298"/>
  <c r="AJ297"/>
  <c r="AJ296"/>
  <c r="AJ295"/>
  <c r="AJ294"/>
  <c r="AJ293"/>
  <c r="AJ292"/>
  <c r="AJ291"/>
  <c r="AJ290"/>
  <c r="AJ289"/>
  <c r="AJ288"/>
  <c r="AJ287"/>
  <c r="AJ286"/>
  <c r="AJ285"/>
  <c r="AJ284"/>
  <c r="AJ283"/>
  <c r="AJ282"/>
  <c r="AJ281"/>
  <c r="AJ280"/>
  <c r="AJ279"/>
  <c r="AJ278"/>
  <c r="AA87" i="7" l="1"/>
  <c r="AA81"/>
  <c r="AA92"/>
  <c r="AA85"/>
  <c r="AA88"/>
  <c r="AA78"/>
  <c r="AA94"/>
  <c r="AA95"/>
  <c r="AA83"/>
  <c r="AA77"/>
  <c r="AA89"/>
  <c r="AA84"/>
  <c r="AA96"/>
  <c r="AA82"/>
  <c r="AA98"/>
  <c r="AA91"/>
  <c r="AA86"/>
  <c r="AA79"/>
  <c r="AA97"/>
  <c r="AA76"/>
  <c r="AA93"/>
  <c r="AA80"/>
  <c r="AA90"/>
  <c r="X61"/>
  <c r="X53"/>
  <c r="X49"/>
  <c r="X57"/>
  <c r="X54"/>
  <c r="X63"/>
  <c r="X52"/>
  <c r="X58"/>
  <c r="X55"/>
  <c r="X50"/>
  <c r="X56"/>
  <c r="X47"/>
  <c r="X59"/>
  <c r="X60"/>
  <c r="X51"/>
  <c r="X62"/>
  <c r="X48"/>
  <c r="Q266"/>
  <c r="Q264"/>
  <c r="Q262"/>
  <c r="Q260"/>
  <c r="Q258"/>
  <c r="Q256"/>
  <c r="Q254"/>
  <c r="Q252"/>
  <c r="Q250"/>
  <c r="Q248"/>
  <c r="Q246"/>
  <c r="Q267"/>
  <c r="Q263"/>
  <c r="Q259"/>
  <c r="Q255"/>
  <c r="Q251"/>
  <c r="Q247"/>
  <c r="Q261"/>
  <c r="Q253"/>
  <c r="Q245"/>
  <c r="Q265"/>
  <c r="Q249"/>
  <c r="Q257"/>
  <c r="AB96" i="9"/>
  <c r="AB85"/>
  <c r="AB80"/>
  <c r="AB83"/>
  <c r="AB93"/>
  <c r="AB91"/>
  <c r="AB88"/>
  <c r="AB86"/>
  <c r="AB77"/>
  <c r="AB78"/>
  <c r="AB90"/>
  <c r="AB84"/>
  <c r="AB81"/>
  <c r="AB89"/>
  <c r="AB94"/>
  <c r="AB95"/>
  <c r="AB76"/>
  <c r="AB82"/>
  <c r="AB97"/>
  <c r="AB87"/>
  <c r="AB79"/>
  <c r="AB92"/>
  <c r="AB98"/>
  <c r="AA162"/>
  <c r="AA154"/>
  <c r="AA146"/>
  <c r="AA160"/>
  <c r="AA163"/>
  <c r="AA164"/>
  <c r="AA145"/>
  <c r="AA148"/>
  <c r="AA161"/>
  <c r="AA167"/>
  <c r="AA149"/>
  <c r="AA159"/>
  <c r="AA150"/>
  <c r="AA152"/>
  <c r="AA158"/>
  <c r="AA157"/>
  <c r="AA147"/>
  <c r="AA156"/>
  <c r="AA166"/>
  <c r="AA151"/>
  <c r="AA153"/>
  <c r="AA165"/>
  <c r="AA155"/>
  <c r="Q233"/>
  <c r="Q231"/>
  <c r="Q229"/>
  <c r="Q227"/>
  <c r="Q225"/>
  <c r="Q223"/>
  <c r="Q221"/>
  <c r="Q219"/>
  <c r="Q217"/>
  <c r="Q215"/>
  <c r="Q213"/>
  <c r="Q234"/>
  <c r="Q232"/>
  <c r="Q230"/>
  <c r="Q228"/>
  <c r="Q226"/>
  <c r="Q224"/>
  <c r="Q222"/>
  <c r="Q220"/>
  <c r="Q218"/>
  <c r="Q216"/>
  <c r="Q214"/>
  <c r="Q212"/>
  <c r="AA87" i="5"/>
  <c r="AA81"/>
  <c r="AA97"/>
  <c r="AA90"/>
  <c r="AA91"/>
  <c r="AA85"/>
  <c r="AA78"/>
  <c r="AA94"/>
  <c r="AA80"/>
  <c r="AA88"/>
  <c r="AA96"/>
  <c r="AA79"/>
  <c r="AA95"/>
  <c r="AA89"/>
  <c r="AA98"/>
  <c r="AA82"/>
  <c r="AA83"/>
  <c r="AA77"/>
  <c r="AA93"/>
  <c r="AA76"/>
  <c r="AA84"/>
  <c r="AA92"/>
  <c r="AA86"/>
  <c r="AB97"/>
  <c r="AB93"/>
  <c r="AB89"/>
  <c r="AB85"/>
  <c r="AB81"/>
  <c r="AB77"/>
  <c r="AB91"/>
  <c r="AB87"/>
  <c r="AB79"/>
  <c r="AB95"/>
  <c r="AB83"/>
  <c r="AB78"/>
  <c r="AB86"/>
  <c r="AB94"/>
  <c r="AB88"/>
  <c r="AB76"/>
  <c r="AB92"/>
  <c r="AB80"/>
  <c r="AB82"/>
  <c r="AB90"/>
  <c r="AB98"/>
  <c r="AB96"/>
  <c r="AB84"/>
  <c r="R233"/>
  <c r="R231"/>
  <c r="R229"/>
  <c r="R227"/>
  <c r="R225"/>
  <c r="R223"/>
  <c r="R221"/>
  <c r="R219"/>
  <c r="R217"/>
  <c r="R215"/>
  <c r="R213"/>
  <c r="R232"/>
  <c r="R228"/>
  <c r="R224"/>
  <c r="R220"/>
  <c r="R216"/>
  <c r="R212"/>
  <c r="R234"/>
  <c r="R226"/>
  <c r="R218"/>
  <c r="R222"/>
  <c r="R230"/>
  <c r="R214"/>
  <c r="Q233" i="7"/>
  <c r="Q231"/>
  <c r="Q234"/>
  <c r="Q230"/>
  <c r="Q228"/>
  <c r="Q226"/>
  <c r="Q224"/>
  <c r="Q222"/>
  <c r="Q220"/>
  <c r="Q218"/>
  <c r="Q216"/>
  <c r="Q214"/>
  <c r="Q212"/>
  <c r="Q229"/>
  <c r="Q225"/>
  <c r="Q221"/>
  <c r="Q217"/>
  <c r="Q213"/>
  <c r="Q232"/>
  <c r="Q215"/>
  <c r="Q227"/>
  <c r="Q219"/>
  <c r="Q223"/>
  <c r="AB96"/>
  <c r="AB88"/>
  <c r="AB80"/>
  <c r="AB92"/>
  <c r="AB76"/>
  <c r="AB84"/>
  <c r="AB97"/>
  <c r="AB86"/>
  <c r="AB83"/>
  <c r="AB85"/>
  <c r="AB89"/>
  <c r="AB98"/>
  <c r="AB87"/>
  <c r="AB93"/>
  <c r="AB81"/>
  <c r="AB90"/>
  <c r="AB94"/>
  <c r="AB91"/>
  <c r="AB77"/>
  <c r="AB82"/>
  <c r="AB78"/>
  <c r="AB79"/>
  <c r="AB95"/>
  <c r="R266"/>
  <c r="R264"/>
  <c r="R262"/>
  <c r="R260"/>
  <c r="R258"/>
  <c r="R256"/>
  <c r="R254"/>
  <c r="R252"/>
  <c r="R250"/>
  <c r="R248"/>
  <c r="R246"/>
  <c r="R265"/>
  <c r="R261"/>
  <c r="R257"/>
  <c r="R253"/>
  <c r="R249"/>
  <c r="R245"/>
  <c r="R263"/>
  <c r="R255"/>
  <c r="R247"/>
  <c r="R267"/>
  <c r="R251"/>
  <c r="R259"/>
  <c r="W48" i="9"/>
  <c r="W51"/>
  <c r="W52"/>
  <c r="W58"/>
  <c r="W49"/>
  <c r="W47"/>
  <c r="W54"/>
  <c r="W59"/>
  <c r="W60"/>
  <c r="W53"/>
  <c r="W57"/>
  <c r="W55"/>
  <c r="W56"/>
  <c r="W61"/>
  <c r="W63"/>
  <c r="W62"/>
  <c r="W50"/>
  <c r="AB158"/>
  <c r="AB153"/>
  <c r="AB156"/>
  <c r="AB161"/>
  <c r="AB150"/>
  <c r="AB159"/>
  <c r="AB148"/>
  <c r="AB166"/>
  <c r="AB145"/>
  <c r="AB164"/>
  <c r="AB147"/>
  <c r="AB167"/>
  <c r="AB163"/>
  <c r="AB152"/>
  <c r="AB154"/>
  <c r="AB149"/>
  <c r="AB155"/>
  <c r="AB146"/>
  <c r="AB157"/>
  <c r="AB162"/>
  <c r="AB160"/>
  <c r="AB151"/>
  <c r="AB165"/>
  <c r="Q266"/>
  <c r="Q264"/>
  <c r="Q262"/>
  <c r="Q260"/>
  <c r="Q258"/>
  <c r="Q256"/>
  <c r="Q254"/>
  <c r="Q252"/>
  <c r="Q250"/>
  <c r="Q248"/>
  <c r="Q246"/>
  <c r="Q267"/>
  <c r="Q265"/>
  <c r="Q263"/>
  <c r="Q261"/>
  <c r="Q259"/>
  <c r="Q257"/>
  <c r="Q255"/>
  <c r="Q253"/>
  <c r="Q251"/>
  <c r="Q249"/>
  <c r="Q247"/>
  <c r="Q245"/>
  <c r="AB166" i="5"/>
  <c r="AB162"/>
  <c r="AB158"/>
  <c r="AB154"/>
  <c r="AB150"/>
  <c r="AB146"/>
  <c r="AB164"/>
  <c r="AB152"/>
  <c r="AB160"/>
  <c r="AB156"/>
  <c r="AB148"/>
  <c r="AB153"/>
  <c r="AB149"/>
  <c r="AB147"/>
  <c r="AB155"/>
  <c r="AB163"/>
  <c r="AB145"/>
  <c r="AB157"/>
  <c r="AB165"/>
  <c r="AB151"/>
  <c r="AB159"/>
  <c r="AB167"/>
  <c r="AB161"/>
  <c r="X62"/>
  <c r="X58"/>
  <c r="X54"/>
  <c r="X50"/>
  <c r="X52"/>
  <c r="X48"/>
  <c r="X60"/>
  <c r="X56"/>
  <c r="X61"/>
  <c r="X51"/>
  <c r="X59"/>
  <c r="X49"/>
  <c r="X47"/>
  <c r="X55"/>
  <c r="X63"/>
  <c r="X53"/>
  <c r="X57"/>
  <c r="R266"/>
  <c r="R264"/>
  <c r="R262"/>
  <c r="R260"/>
  <c r="R258"/>
  <c r="R256"/>
  <c r="R254"/>
  <c r="R252"/>
  <c r="R250"/>
  <c r="R248"/>
  <c r="R246"/>
  <c r="R265"/>
  <c r="R261"/>
  <c r="R257"/>
  <c r="R253"/>
  <c r="R249"/>
  <c r="R245"/>
  <c r="R267"/>
  <c r="R259"/>
  <c r="R251"/>
  <c r="R255"/>
  <c r="R263"/>
  <c r="R247"/>
  <c r="AA152" i="7"/>
  <c r="AA145"/>
  <c r="AA157"/>
  <c r="AA154"/>
  <c r="AA158"/>
  <c r="AA159"/>
  <c r="AA160"/>
  <c r="AA148"/>
  <c r="AA153"/>
  <c r="AA165"/>
  <c r="AA150"/>
  <c r="AA147"/>
  <c r="AA163"/>
  <c r="AA164"/>
  <c r="AA156"/>
  <c r="AA146"/>
  <c r="AA162"/>
  <c r="AA151"/>
  <c r="AA167"/>
  <c r="AA149"/>
  <c r="AA161"/>
  <c r="AA166"/>
  <c r="AA155"/>
  <c r="AB153"/>
  <c r="AB165"/>
  <c r="AB157"/>
  <c r="AB149"/>
  <c r="AB161"/>
  <c r="AB145"/>
  <c r="AB158"/>
  <c r="AB167"/>
  <c r="AB147"/>
  <c r="AB148"/>
  <c r="AB164"/>
  <c r="AB159"/>
  <c r="AB162"/>
  <c r="AB152"/>
  <c r="AB154"/>
  <c r="AB163"/>
  <c r="AB156"/>
  <c r="AB150"/>
  <c r="AB151"/>
  <c r="AB166"/>
  <c r="AB146"/>
  <c r="AB155"/>
  <c r="AB160"/>
  <c r="AA81" i="9"/>
  <c r="AA88"/>
  <c r="AA93"/>
  <c r="AA94"/>
  <c r="AA95"/>
  <c r="AA92"/>
  <c r="AA90"/>
  <c r="AA83"/>
  <c r="AA89"/>
  <c r="AA96"/>
  <c r="AA98"/>
  <c r="AA97"/>
  <c r="AA86"/>
  <c r="AA91"/>
  <c r="AA78"/>
  <c r="AA79"/>
  <c r="AA85"/>
  <c r="AA76"/>
  <c r="AA77"/>
  <c r="AA87"/>
  <c r="AA80"/>
  <c r="AA84"/>
  <c r="AA82"/>
  <c r="R231"/>
  <c r="R227"/>
  <c r="R223"/>
  <c r="R219"/>
  <c r="R215"/>
  <c r="R234"/>
  <c r="R230"/>
  <c r="R226"/>
  <c r="R222"/>
  <c r="R218"/>
  <c r="R214"/>
  <c r="R232"/>
  <c r="R224"/>
  <c r="R216"/>
  <c r="R229"/>
  <c r="R221"/>
  <c r="R213"/>
  <c r="R220"/>
  <c r="R233"/>
  <c r="R217"/>
  <c r="R225"/>
  <c r="R212"/>
  <c r="R228"/>
  <c r="W56" i="5"/>
  <c r="W54"/>
  <c r="W47"/>
  <c r="W63"/>
  <c r="W60"/>
  <c r="W58"/>
  <c r="W53"/>
  <c r="W61"/>
  <c r="W51"/>
  <c r="W48"/>
  <c r="W62"/>
  <c r="W55"/>
  <c r="W52"/>
  <c r="W50"/>
  <c r="W49"/>
  <c r="W57"/>
  <c r="W59"/>
  <c r="Q233"/>
  <c r="Q231"/>
  <c r="Q229"/>
  <c r="Q227"/>
  <c r="Q225"/>
  <c r="Q223"/>
  <c r="Q221"/>
  <c r="Q219"/>
  <c r="Q217"/>
  <c r="Q215"/>
  <c r="Q213"/>
  <c r="Q232"/>
  <c r="Q228"/>
  <c r="Q224"/>
  <c r="Q220"/>
  <c r="Q216"/>
  <c r="Q212"/>
  <c r="Q222"/>
  <c r="Q234"/>
  <c r="Q226"/>
  <c r="Q218"/>
  <c r="Q230"/>
  <c r="Q214"/>
  <c r="W56" i="7"/>
  <c r="W54"/>
  <c r="W57"/>
  <c r="W51"/>
  <c r="W52"/>
  <c r="W53"/>
  <c r="W55"/>
  <c r="W60"/>
  <c r="W62"/>
  <c r="W49"/>
  <c r="W58"/>
  <c r="W61"/>
  <c r="W59"/>
  <c r="W48"/>
  <c r="W50"/>
  <c r="W47"/>
  <c r="W63"/>
  <c r="R233"/>
  <c r="R231"/>
  <c r="R232"/>
  <c r="R229"/>
  <c r="R227"/>
  <c r="R225"/>
  <c r="R223"/>
  <c r="R221"/>
  <c r="R219"/>
  <c r="R217"/>
  <c r="R215"/>
  <c r="R213"/>
  <c r="R230"/>
  <c r="R226"/>
  <c r="R222"/>
  <c r="R218"/>
  <c r="R214"/>
  <c r="R228"/>
  <c r="R220"/>
  <c r="R212"/>
  <c r="R224"/>
  <c r="R234"/>
  <c r="R216"/>
  <c r="X58" i="9"/>
  <c r="X53"/>
  <c r="X56"/>
  <c r="X61"/>
  <c r="X50"/>
  <c r="X59"/>
  <c r="X48"/>
  <c r="X51"/>
  <c r="X52"/>
  <c r="X60"/>
  <c r="X54"/>
  <c r="X47"/>
  <c r="X57"/>
  <c r="X63"/>
  <c r="X62"/>
  <c r="X49"/>
  <c r="X55"/>
  <c r="R264"/>
  <c r="R260"/>
  <c r="R256"/>
  <c r="R252"/>
  <c r="R248"/>
  <c r="R267"/>
  <c r="R263"/>
  <c r="R259"/>
  <c r="R255"/>
  <c r="R251"/>
  <c r="R247"/>
  <c r="R265"/>
  <c r="R257"/>
  <c r="R249"/>
  <c r="R262"/>
  <c r="R254"/>
  <c r="R246"/>
  <c r="R261"/>
  <c r="R245"/>
  <c r="R258"/>
  <c r="R266"/>
  <c r="R253"/>
  <c r="R250"/>
  <c r="AA148" i="5"/>
  <c r="AA156"/>
  <c r="AA164"/>
  <c r="AA167"/>
  <c r="AA145"/>
  <c r="AA153"/>
  <c r="AA161"/>
  <c r="AA150"/>
  <c r="AA158"/>
  <c r="AA166"/>
  <c r="AA159"/>
  <c r="AA155"/>
  <c r="AA152"/>
  <c r="AA160"/>
  <c r="AA163"/>
  <c r="AA149"/>
  <c r="AA157"/>
  <c r="AA165"/>
  <c r="AA146"/>
  <c r="AA154"/>
  <c r="AA162"/>
  <c r="AA151"/>
  <c r="AA147"/>
  <c r="Q266"/>
  <c r="Q264"/>
  <c r="Q262"/>
  <c r="Q260"/>
  <c r="Q258"/>
  <c r="Q256"/>
  <c r="Q254"/>
  <c r="Q252"/>
  <c r="Q250"/>
  <c r="Q248"/>
  <c r="Q246"/>
  <c r="Q265"/>
  <c r="Q261"/>
  <c r="Q257"/>
  <c r="Q253"/>
  <c r="Q249"/>
  <c r="Q245"/>
  <c r="Q267"/>
  <c r="Q259"/>
  <c r="Q251"/>
  <c r="Q263"/>
  <c r="Q255"/>
  <c r="Q247"/>
</calcChain>
</file>

<file path=xl/sharedStrings.xml><?xml version="1.0" encoding="utf-8"?>
<sst xmlns="http://schemas.openxmlformats.org/spreadsheetml/2006/main" count="1759" uniqueCount="773">
  <si>
    <t>№
п/п</t>
  </si>
  <si>
    <t>Нагрузка на
отопление,
Гкал/час</t>
  </si>
  <si>
    <t>Кол-во
этажей</t>
  </si>
  <si>
    <t>Адрес объекта</t>
  </si>
  <si>
    <t>Наименование потребителя</t>
  </si>
  <si>
    <t>В соответствии с приказом №325 от 30 декабря 2008г. Об организации в министерстве энергетики РФ</t>
  </si>
  <si>
    <t>работ по утверждению нормативов технологических потерь при передаче тепловой энергии</t>
  </si>
  <si>
    <t>Нормы тепловых потерь изолированными водяными теплопроводами</t>
  </si>
  <si>
    <t>Нормы тепловых потерь изолированными теплопроводами</t>
  </si>
  <si>
    <r>
      <t xml:space="preserve">в </t>
    </r>
    <r>
      <rPr>
        <b/>
        <i/>
        <sz val="10"/>
        <color rgb="FFFF0000"/>
        <rFont val="Times New Roman"/>
        <family val="1"/>
        <charset val="204"/>
      </rPr>
      <t>непроходных каналах</t>
    </r>
    <r>
      <rPr>
        <b/>
        <i/>
        <sz val="10"/>
        <color theme="1"/>
        <rFont val="Times New Roman"/>
        <family val="1"/>
        <charset val="204"/>
      </rPr>
      <t xml:space="preserve"> и при </t>
    </r>
    <r>
      <rPr>
        <b/>
        <i/>
        <sz val="10"/>
        <color rgb="FFFF0000"/>
        <rFont val="Times New Roman"/>
        <family val="1"/>
        <charset val="204"/>
      </rPr>
      <t>бесканальной прокладке</t>
    </r>
  </si>
  <si>
    <r>
      <t xml:space="preserve">на </t>
    </r>
    <r>
      <rPr>
        <b/>
        <sz val="10"/>
        <color rgb="FFFF0000"/>
        <rFont val="Times New Roman"/>
        <family val="1"/>
        <charset val="204"/>
      </rPr>
      <t>открытом воздухе</t>
    </r>
    <r>
      <rPr>
        <b/>
        <sz val="10"/>
        <color theme="1"/>
        <rFont val="Times New Roman"/>
        <family val="1"/>
        <charset val="204"/>
      </rPr>
      <t xml:space="preserve"> с расчетной температурой наружного</t>
    </r>
  </si>
  <si>
    <r>
      <t>с расчетной температурой грунта t</t>
    </r>
    <r>
      <rPr>
        <b/>
        <vertAlign val="subscript"/>
        <sz val="10"/>
        <color theme="1"/>
        <rFont val="Times New Roman"/>
        <family val="1"/>
        <charset val="204"/>
      </rPr>
      <t>гр</t>
    </r>
    <r>
      <rPr>
        <b/>
        <sz val="10"/>
        <color theme="1"/>
        <rFont val="Times New Roman"/>
        <family val="1"/>
        <charset val="204"/>
      </rPr>
      <t xml:space="preserve"> = + 5 °C</t>
    </r>
  </si>
  <si>
    <r>
      <t>воздуха t</t>
    </r>
    <r>
      <rPr>
        <b/>
        <vertAlign val="subscript"/>
        <sz val="10"/>
        <color theme="1"/>
        <rFont val="Times New Roman"/>
        <family val="1"/>
        <charset val="204"/>
      </rPr>
      <t>н.в.</t>
    </r>
    <r>
      <rPr>
        <b/>
        <sz val="10"/>
        <color theme="1"/>
        <rFont val="Times New Roman"/>
        <family val="1"/>
        <charset val="204"/>
      </rPr>
      <t xml:space="preserve"> = + 5°C</t>
    </r>
  </si>
  <si>
    <t>на глубине заложения теплопроводов</t>
  </si>
  <si>
    <t>(период с 1959 по 1989 г. включительно)</t>
  </si>
  <si>
    <t>Прямая</t>
  </si>
  <si>
    <t>Обратка</t>
  </si>
  <si>
    <t>Условный диаметр,
мм</t>
  </si>
  <si>
    <r>
      <t>Нормы тепловых потерь трубопроводами q</t>
    </r>
    <r>
      <rPr>
        <b/>
        <vertAlign val="subscript"/>
        <sz val="10"/>
        <color theme="1"/>
        <rFont val="Times New Roman"/>
        <family val="1"/>
        <charset val="204"/>
      </rPr>
      <t>из.н</t>
    </r>
    <r>
      <rPr>
        <b/>
        <sz val="10"/>
        <color theme="1"/>
        <rFont val="Times New Roman"/>
        <family val="1"/>
        <charset val="204"/>
      </rPr>
      <t>,
ккал/(ч·м)</t>
    </r>
  </si>
  <si>
    <r>
      <t>q</t>
    </r>
    <r>
      <rPr>
        <b/>
        <vertAlign val="subscript"/>
        <sz val="10"/>
        <color theme="1"/>
        <rFont val="Times New Roman"/>
        <family val="1"/>
        <charset val="204"/>
      </rPr>
      <t>из.н</t>
    </r>
    <r>
      <rPr>
        <b/>
        <sz val="10"/>
        <color theme="1"/>
        <rFont val="Times New Roman"/>
        <family val="1"/>
        <charset val="204"/>
      </rPr>
      <t xml:space="preserve"> при темп. экстрап.</t>
    </r>
  </si>
  <si>
    <t>Условный
диаметр,
мм</t>
  </si>
  <si>
    <t xml:space="preserve">Разность температуры теплоносителя и наружного воздуха, °C    </t>
  </si>
  <si>
    <t>45-70</t>
  </si>
  <si>
    <t>70-95</t>
  </si>
  <si>
    <r>
      <t>обратным трубопроводом
при разности
температур
теплоносителя и
грунта 45°С
(t</t>
    </r>
    <r>
      <rPr>
        <b/>
        <vertAlign val="sub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 xml:space="preserve"> = 50°С)</t>
    </r>
  </si>
  <si>
    <r>
      <t>2-трубной
прокладкой при
разности
температур
теплоносителя и
грунта 52,5°С
(t</t>
    </r>
    <r>
      <rPr>
        <b/>
        <vertAlign val="subscript"/>
        <sz val="10"/>
        <color theme="1"/>
        <rFont val="Times New Roman"/>
        <family val="1"/>
        <charset val="204"/>
      </rPr>
      <t>1</t>
    </r>
    <r>
      <rPr>
        <b/>
        <sz val="10"/>
        <color theme="1"/>
        <rFont val="Times New Roman"/>
        <family val="1"/>
        <charset val="204"/>
      </rPr>
      <t xml:space="preserve"> = 65°С)</t>
    </r>
  </si>
  <si>
    <r>
      <t>2-трубной
прокладкой при
разности
температур
теплоносителя и
грунта 65°С
(t</t>
    </r>
    <r>
      <rPr>
        <b/>
        <vertAlign val="subscript"/>
        <sz val="10"/>
        <color theme="1"/>
        <rFont val="Times New Roman"/>
        <family val="1"/>
        <charset val="204"/>
      </rPr>
      <t>1</t>
    </r>
    <r>
      <rPr>
        <b/>
        <sz val="10"/>
        <color theme="1"/>
        <rFont val="Times New Roman"/>
        <family val="1"/>
        <charset val="204"/>
      </rPr>
      <t xml:space="preserve"> = 90°С)</t>
    </r>
  </si>
  <si>
    <r>
      <t>2-трубной
прокладкой при
разности
температур
теплоносителя и
грунта 75°С
(t</t>
    </r>
    <r>
      <rPr>
        <b/>
        <vertAlign val="subscript"/>
        <sz val="10"/>
        <color theme="1"/>
        <rFont val="Times New Roman"/>
        <family val="1"/>
        <charset val="204"/>
      </rPr>
      <t>1</t>
    </r>
    <r>
      <rPr>
        <b/>
        <sz val="10"/>
        <color theme="1"/>
        <rFont val="Times New Roman"/>
        <family val="1"/>
        <charset val="204"/>
      </rPr>
      <t xml:space="preserve"> = 110°С)</t>
    </r>
  </si>
  <si>
    <t>Тепловые потери, ккал/(ч·м)</t>
  </si>
  <si>
    <t>Нормы тепловых потерь трубопроводов водяной тепловой сети</t>
  </si>
  <si>
    <r>
      <t xml:space="preserve">при </t>
    </r>
    <r>
      <rPr>
        <b/>
        <sz val="10"/>
        <color rgb="FFFF0000"/>
        <rFont val="Times New Roman"/>
        <family val="1"/>
        <charset val="204"/>
      </rPr>
      <t>бесканальной прокладке</t>
    </r>
  </si>
  <si>
    <t>(период с 1990 по 1997 г. включительно)</t>
  </si>
  <si>
    <t>Условный диаметр, мм</t>
  </si>
  <si>
    <t>Нормы плотности теплового потока, ккал/(ч·м)</t>
  </si>
  <si>
    <t>При числе часов работы в год
5000 и менее</t>
  </si>
  <si>
    <t>При числе часов работы в год
более 5000</t>
  </si>
  <si>
    <t xml:space="preserve">продолжительность эксплуатации            </t>
  </si>
  <si>
    <t>до 5000 ч/год включительно</t>
  </si>
  <si>
    <t>более 5000 ч/год</t>
  </si>
  <si>
    <t xml:space="preserve">трубопровод                                                 </t>
  </si>
  <si>
    <t>подающий</t>
  </si>
  <si>
    <t>обратный</t>
  </si>
  <si>
    <t xml:space="preserve">Температура теплоносителя, °C                                       </t>
  </si>
  <si>
    <t>Нормы тепловых потерь трубопроводов водяных тепловых сетей</t>
  </si>
  <si>
    <r>
      <t xml:space="preserve">в </t>
    </r>
    <r>
      <rPr>
        <b/>
        <sz val="10"/>
        <color rgb="FFFF0000"/>
        <rFont val="Times New Roman"/>
        <family val="1"/>
        <charset val="204"/>
      </rPr>
      <t>непроходных каналах</t>
    </r>
  </si>
  <si>
    <t xml:space="preserve">Нормы плотности теплового потока, ккал/чм                                 </t>
  </si>
  <si>
    <t>продолжительность эксплуатации</t>
  </si>
  <si>
    <t xml:space="preserve">трубопровод                                                </t>
  </si>
  <si>
    <t>Температура теплоносителя, °C</t>
  </si>
  <si>
    <t>Нормы тепловых потерь трубопроводов, расположенных</t>
  </si>
  <si>
    <r>
      <t xml:space="preserve">на </t>
    </r>
    <r>
      <rPr>
        <b/>
        <sz val="10"/>
        <color rgb="FFFF0000"/>
        <rFont val="Times New Roman"/>
        <family val="1"/>
        <charset val="204"/>
      </rPr>
      <t>открытом воздухе</t>
    </r>
  </si>
  <si>
    <t>Продолжительность эксплуатации до 5000 ч/год включительно</t>
  </si>
  <si>
    <t xml:space="preserve">Продолжительность эксплуатации более 5000 ч/год  </t>
  </si>
  <si>
    <t>Продолжительность до 5000 ч/год включительно</t>
  </si>
  <si>
    <t>Продолжительность более 5000 ч/год</t>
  </si>
  <si>
    <t xml:space="preserve">Температура теплоносителя, °C                                        </t>
  </si>
  <si>
    <t>20-50</t>
  </si>
  <si>
    <t>50-100</t>
  </si>
  <si>
    <t xml:space="preserve">Нормы плотности теплового потока, ккал/чм                                  </t>
  </si>
  <si>
    <t>Нормы</t>
  </si>
  <si>
    <t>тепловых потерь (плотности теплового потока)</t>
  </si>
  <si>
    <t>теплопроводами, спроектированными в период</t>
  </si>
  <si>
    <r>
      <t xml:space="preserve">с </t>
    </r>
    <r>
      <rPr>
        <b/>
        <sz val="12"/>
        <color rgb="FFFF0000"/>
        <rFont val="Times New Roman"/>
        <family val="1"/>
        <charset val="204"/>
      </rPr>
      <t>1998 г. по 2003 г. включительно</t>
    </r>
  </si>
  <si>
    <t>Нормы тепловых потерь трубопроводов, проложенных</t>
  </si>
  <si>
    <r>
      <t xml:space="preserve">в </t>
    </r>
    <r>
      <rPr>
        <b/>
        <sz val="10"/>
        <color rgb="FFFF0000"/>
        <rFont val="Times New Roman"/>
        <family val="1"/>
        <charset val="204"/>
      </rPr>
      <t>непроходных каналах и бесканально</t>
    </r>
  </si>
  <si>
    <t xml:space="preserve">Нормы плотности теплового потока, ккал/чм                                </t>
  </si>
  <si>
    <t xml:space="preserve">Продолжительность эксплуатации           </t>
  </si>
  <si>
    <t xml:space="preserve">Продолжительность эксплуатации          </t>
  </si>
  <si>
    <t xml:space="preserve">до 5000 ч/год включительно             </t>
  </si>
  <si>
    <t xml:space="preserve">более 5000 ч/год                 </t>
  </si>
  <si>
    <t xml:space="preserve">трубопровод </t>
  </si>
  <si>
    <t>на открытом воздухе</t>
  </si>
  <si>
    <t>Продолжительность эксплуатации</t>
  </si>
  <si>
    <t>Разность температур теплоносителя и наружного воздуха, °C</t>
  </si>
  <si>
    <t>15-45</t>
  </si>
  <si>
    <t>45-95</t>
  </si>
  <si>
    <t>Нормы плотности теплового потока, ккал/чм</t>
  </si>
  <si>
    <r>
      <t xml:space="preserve">теплопроводами спроектированными в период </t>
    </r>
    <r>
      <rPr>
        <b/>
        <sz val="12"/>
        <color rgb="FFFF0000"/>
        <rFont val="Times New Roman"/>
        <family val="1"/>
        <charset val="204"/>
      </rPr>
      <t>с 2004 г.</t>
    </r>
  </si>
  <si>
    <t>Нормы тепловых потерь трубопроводов водяных тепловых сетей,</t>
  </si>
  <si>
    <r>
      <t xml:space="preserve">проложенных </t>
    </r>
    <r>
      <rPr>
        <b/>
        <sz val="10"/>
        <color rgb="FFFF0000"/>
        <rFont val="Times New Roman"/>
        <family val="1"/>
        <charset val="204"/>
      </rPr>
      <t>бесканально</t>
    </r>
  </si>
  <si>
    <t xml:space="preserve">Нормы плотности теплового потока, ккал/чм         </t>
  </si>
  <si>
    <t xml:space="preserve">Температура теплоносителя, °C                </t>
  </si>
  <si>
    <t xml:space="preserve">65/50 </t>
  </si>
  <si>
    <t xml:space="preserve">90/50  </t>
  </si>
  <si>
    <t xml:space="preserve">110/50 </t>
  </si>
  <si>
    <r>
      <t xml:space="preserve">при </t>
    </r>
    <r>
      <rPr>
        <b/>
        <sz val="10"/>
        <color rgb="FFFF0000"/>
        <rFont val="Times New Roman"/>
        <family val="1"/>
        <charset val="204"/>
      </rPr>
      <t>канальной прокладке</t>
    </r>
  </si>
  <si>
    <t xml:space="preserve">Продолжительность    </t>
  </si>
  <si>
    <t xml:space="preserve">до 5000 ч/год включительно </t>
  </si>
  <si>
    <t>эксплуатации более 5000 ч/год</t>
  </si>
  <si>
    <t xml:space="preserve">Температура теплоносителя, °C               </t>
  </si>
  <si>
    <t xml:space="preserve">65/50  </t>
  </si>
  <si>
    <t xml:space="preserve">90/50 </t>
  </si>
  <si>
    <t xml:space="preserve">Продолжительность эксплуатации    </t>
  </si>
  <si>
    <t xml:space="preserve">Продолжительность эксплуатации   </t>
  </si>
  <si>
    <t xml:space="preserve">до 5000 ч/год включительно      </t>
  </si>
  <si>
    <t xml:space="preserve">более 5000 ч/год           </t>
  </si>
  <si>
    <t xml:space="preserve">Разность температур теплоносителя и наружного воздуха, °C          </t>
  </si>
  <si>
    <t xml:space="preserve">Нормы плотности теплового потока, ккал/чм                  </t>
  </si>
  <si>
    <t>Объекты СКБ</t>
  </si>
  <si>
    <t>Прочие потребители</t>
  </si>
  <si>
    <t>Объекты жил. фонда</t>
  </si>
  <si>
    <t>Потребители тепловой энергии Волчанский ГО</t>
  </si>
  <si>
    <t>Нагрузка на
ГВС,
Гкал/час</t>
  </si>
  <si>
    <t>ООО "Коммунальщик-2"</t>
  </si>
  <si>
    <t>ООО "Коммунальщик"</t>
  </si>
  <si>
    <t>Год постройки</t>
  </si>
  <si>
    <t>н/д</t>
  </si>
  <si>
    <t>10 квартал</t>
  </si>
  <si>
    <t>8-ой квартал, бокс № 12</t>
  </si>
  <si>
    <t>15 квартал</t>
  </si>
  <si>
    <t>Частные жилые дома</t>
  </si>
  <si>
    <t>МКОУ СОШ № 23</t>
  </si>
  <si>
    <t>ОЗК "Водолей"</t>
  </si>
  <si>
    <t>ОАО "Волчанский уголь"</t>
  </si>
  <si>
    <t>Депо вагонное</t>
  </si>
  <si>
    <t>Депо подвижного состава</t>
  </si>
  <si>
    <t>Здание компрессорной</t>
  </si>
  <si>
    <t>Столовая</t>
  </si>
  <si>
    <t>ООО "УралВторМет"</t>
  </si>
  <si>
    <t>2-ое помещ.рем.экск.цеха</t>
  </si>
  <si>
    <t>3-е помещ.рем.экск.цеха</t>
  </si>
  <si>
    <t>ООО "УТК Запад"</t>
  </si>
  <si>
    <t>административная часть</t>
  </si>
  <si>
    <t>склад</t>
  </si>
  <si>
    <t>ООО "Тешер"</t>
  </si>
  <si>
    <t>Стационар</t>
  </si>
  <si>
    <t>Детское отделение</t>
  </si>
  <si>
    <t>Поликлиника взрослая(север)</t>
  </si>
  <si>
    <t>Хозчасть (гараж)</t>
  </si>
  <si>
    <t>Хозчасть (склад)</t>
  </si>
  <si>
    <t>Прачечная</t>
  </si>
  <si>
    <t>Морг</t>
  </si>
  <si>
    <t>ИП Маловцев Н.А.</t>
  </si>
  <si>
    <t>ООО "Ксеант"</t>
  </si>
  <si>
    <t>Склад</t>
  </si>
  <si>
    <t>Торговый зал</t>
  </si>
  <si>
    <t>Детские ясли №21</t>
  </si>
  <si>
    <t xml:space="preserve">МКОУ ДОД ДЮСШ </t>
  </si>
  <si>
    <t>ООО "Автобаза"</t>
  </si>
  <si>
    <t>Диспетчерская</t>
  </si>
  <si>
    <t>Заправка ГСМ</t>
  </si>
  <si>
    <t>Маслогрейка</t>
  </si>
  <si>
    <t>Гаражный бокс</t>
  </si>
  <si>
    <t>Бокс для автогрейдера</t>
  </si>
  <si>
    <t>Бытовой комплекс</t>
  </si>
  <si>
    <t>Здание управления (а/кол)</t>
  </si>
  <si>
    <t>ООО "ТД"Северный регион"</t>
  </si>
  <si>
    <t xml:space="preserve">Православный приход </t>
  </si>
  <si>
    <t>ООО "Росгосстрах-Урал"</t>
  </si>
  <si>
    <t>ЗАО "Тандер"</t>
  </si>
  <si>
    <t>ИП Титов Ю.П. (ИП Таах С.Н.)</t>
  </si>
  <si>
    <t>ИП Кокарева О.Ю.</t>
  </si>
  <si>
    <t>ИП Томсон С.В.</t>
  </si>
  <si>
    <t>ИП Танасогло</t>
  </si>
  <si>
    <t>МКУ "УГХ г.Волчанска"</t>
  </si>
  <si>
    <t>ООО "Уралтехнотрейд"</t>
  </si>
  <si>
    <t>КУИ г.Волчанска</t>
  </si>
  <si>
    <t>ИП Арсеньева М.Ю.</t>
  </si>
  <si>
    <t xml:space="preserve">Магазин </t>
  </si>
  <si>
    <t>Гостиница</t>
  </si>
  <si>
    <t>ИП Шепелев А.В.</t>
  </si>
  <si>
    <t>Православный храм</t>
  </si>
  <si>
    <t>ИП Веникова О.С.</t>
  </si>
  <si>
    <t>ИП Литвинова И.Е.</t>
  </si>
  <si>
    <t>ИП Гимальский Д.А.</t>
  </si>
  <si>
    <t>ИП Афанасьев</t>
  </si>
  <si>
    <t>гараж</t>
  </si>
  <si>
    <t xml:space="preserve"> </t>
  </si>
  <si>
    <t>Нагрузка на
вентиляцию,
Гкал/час</t>
  </si>
  <si>
    <t>ИП Соколов А.В.</t>
  </si>
  <si>
    <t>ИП Красовский С.Ю.</t>
  </si>
  <si>
    <t>ИП Ахматдинова Л.А.</t>
  </si>
  <si>
    <t>ИП Вавилкина Л.А.</t>
  </si>
  <si>
    <t>ИП Зубарева Е.В.</t>
  </si>
  <si>
    <t>ИП Бердникова Е.Р.</t>
  </si>
  <si>
    <t>ИП Трухманов А.Ю.</t>
  </si>
  <si>
    <t>ИП Закревская Т.В.</t>
  </si>
  <si>
    <t>ИП Докукин В.А.</t>
  </si>
  <si>
    <t>ИП Кузина Л.Е.</t>
  </si>
  <si>
    <t>ИП Векшин Г.В.</t>
  </si>
  <si>
    <t>ИП Казанцева Е.А.</t>
  </si>
  <si>
    <t>ИП Козак Н.Л</t>
  </si>
  <si>
    <t>ИП Кузьмина И.В.</t>
  </si>
  <si>
    <t>ИП Хрущева Г.И.</t>
  </si>
  <si>
    <t>ИП Барабаш Л.Р.</t>
  </si>
  <si>
    <t>ИП Бурнин П.А.</t>
  </si>
  <si>
    <t>ИП Салахутдинова О.А.</t>
  </si>
  <si>
    <t>ИП Тетерина А.Г.</t>
  </si>
  <si>
    <t>ИП Сосновских А.Г.</t>
  </si>
  <si>
    <t xml:space="preserve">ИП Ардаширова М.А. </t>
  </si>
  <si>
    <t>Гараж</t>
  </si>
  <si>
    <t xml:space="preserve"> Цех №4 </t>
  </si>
  <si>
    <t>Цех№4(массив)</t>
  </si>
  <si>
    <t>Стройгруппал.</t>
  </si>
  <si>
    <t>Теплая стоянка</t>
  </si>
  <si>
    <t xml:space="preserve">гараж (депо) путевой техники </t>
  </si>
  <si>
    <t xml:space="preserve">ООО "ФармаПлюс" Аптека </t>
  </si>
  <si>
    <t>АТС - II</t>
  </si>
  <si>
    <t>ИП Маловцев Н.А., Штроо А.И.</t>
  </si>
  <si>
    <t>ФГУП "Почта России" Почтовое отдел.</t>
  </si>
  <si>
    <t xml:space="preserve">Аккумуляторная </t>
  </si>
  <si>
    <t>Дворец им. "40 лет Октяб."</t>
  </si>
  <si>
    <t xml:space="preserve">Богословское отделение СБ РФ № 8583/025 </t>
  </si>
  <si>
    <t>ГУП СО "Фармация" Аптека № 172</t>
  </si>
  <si>
    <t>ИП Шишин В.Е.</t>
  </si>
  <si>
    <t>ИП Пермяков А.Г.</t>
  </si>
  <si>
    <t>ИП Новакова Н.Ю.</t>
  </si>
  <si>
    <t xml:space="preserve">Магазин № 1 "Символ" </t>
  </si>
  <si>
    <t>Хлебопекарня (в помещ. магаз.)</t>
  </si>
  <si>
    <t>Магазин № 23</t>
  </si>
  <si>
    <t>Магазин "Чистюля"</t>
  </si>
  <si>
    <t>Магазин "Шанс"</t>
  </si>
  <si>
    <t>Магазин "Бонд"</t>
  </si>
  <si>
    <t>Магазин "Вагран"</t>
  </si>
  <si>
    <t>Магазин "Книги"</t>
  </si>
  <si>
    <t>ИП Щипачев Ю.А.</t>
  </si>
  <si>
    <t>Магазин "Радуга" помещение №14, этаж 1</t>
  </si>
  <si>
    <t>Магазин "Радуга" помещение №№5;6, этаж 2</t>
  </si>
  <si>
    <t>помещения №№12;13; этаж 1.</t>
  </si>
  <si>
    <t>гараж (нежилое помещение №5)</t>
  </si>
  <si>
    <t>ООО "Элемент-трейд"торговая сеть Монетка</t>
  </si>
  <si>
    <t>МУК "Культурно-досуговый центр"</t>
  </si>
  <si>
    <t>МУ г.Волчанска "КЦСОН" Отдел.врем.прож.несоверш.</t>
  </si>
  <si>
    <t>ООО "Коммунальщик" Административное здание</t>
  </si>
  <si>
    <t>Фотоателье</t>
  </si>
  <si>
    <t>Спортклуб "Бодибилдинг"</t>
  </si>
  <si>
    <t xml:space="preserve">ОАО Уралсвязьиформ Карпинский филиал </t>
  </si>
  <si>
    <t>ИП Петров</t>
  </si>
  <si>
    <t>ИП Полушкина Е.В.</t>
  </si>
  <si>
    <t>ИП Казымов М.З.О.</t>
  </si>
  <si>
    <t>ИП Мухаметгалеев Р.Х.</t>
  </si>
  <si>
    <t>Частные нежилые помещения</t>
  </si>
  <si>
    <t>Волчанский механич завод</t>
  </si>
  <si>
    <t>ИП Припорова</t>
  </si>
  <si>
    <t>ИТОГО Прочие потребители</t>
  </si>
  <si>
    <t>ИТОГО Котельная ВМЗ (ЦТП ООО "Север")</t>
  </si>
  <si>
    <t>Стоматологическая .поликлиника, зубопротезный кабинет</t>
  </si>
  <si>
    <t>Турклуб "Поиск"</t>
  </si>
  <si>
    <t>Музей</t>
  </si>
  <si>
    <t>ул. Пионерская 10</t>
  </si>
  <si>
    <t xml:space="preserve">Библиотека им.Пушкина </t>
  </si>
  <si>
    <t xml:space="preserve">ДОУ № 4 </t>
  </si>
  <si>
    <t xml:space="preserve">ДОУ № 10 </t>
  </si>
  <si>
    <t xml:space="preserve">ДОУ № 11 </t>
  </si>
  <si>
    <t>МОУ ДОД "Дом детского творчества"</t>
  </si>
  <si>
    <t>МУП ВодоканалВодопровод севера</t>
  </si>
  <si>
    <t>ИТОГО Объекты СКБ</t>
  </si>
  <si>
    <t>гараж (нежилое помещение №1)</t>
  </si>
  <si>
    <t>ЕДДС (нежилое помещение №3)</t>
  </si>
  <si>
    <t>1 цех</t>
  </si>
  <si>
    <t>МСК (механосборочный корпус)</t>
  </si>
  <si>
    <t>АБК</t>
  </si>
  <si>
    <t>котельная</t>
  </si>
  <si>
    <t>компрессорная</t>
  </si>
  <si>
    <t>подстанция</t>
  </si>
  <si>
    <t>центральная проходная</t>
  </si>
  <si>
    <t>транспортная проходная</t>
  </si>
  <si>
    <t>теплица</t>
  </si>
  <si>
    <t>ИТОГО Котельная ОАО "Волчанское"</t>
  </si>
  <si>
    <t>Клуб</t>
  </si>
  <si>
    <t>ул. Западная, 1</t>
  </si>
  <si>
    <t>Молокопункт</t>
  </si>
  <si>
    <t>Юго-восточная часть посёлка</t>
  </si>
  <si>
    <t>ул. Зелёная, 1</t>
  </si>
  <si>
    <t>Магазин</t>
  </si>
  <si>
    <t>ул. Зелёная, 3</t>
  </si>
  <si>
    <t>ИТОГО Котельная МУП "ВТЭК" п. Вьюжный</t>
  </si>
  <si>
    <t>ул. Пионерская, 19</t>
  </si>
  <si>
    <t>ул. Пионерская, 10</t>
  </si>
  <si>
    <t>ул. Пионерская, 14а</t>
  </si>
  <si>
    <t>ул. Пионерская, 8а</t>
  </si>
  <si>
    <t>ул. Пионерская, 10а</t>
  </si>
  <si>
    <t>ул. Пионерская, 7а</t>
  </si>
  <si>
    <t>ул. Пионерская, 14</t>
  </si>
  <si>
    <t>ул. Волчанская, 39</t>
  </si>
  <si>
    <t>ул. Мичурина,9</t>
  </si>
  <si>
    <t>ул. Угольная, 54</t>
  </si>
  <si>
    <t>ул. Первомайская, 20</t>
  </si>
  <si>
    <t>ул. Североуральская, 5</t>
  </si>
  <si>
    <t>ул. Кооперативная, 22</t>
  </si>
  <si>
    <t>ул. Первомайская, 2</t>
  </si>
  <si>
    <t>ул. Кооперативная, 5</t>
  </si>
  <si>
    <t>ул. Кооперативная, 12</t>
  </si>
  <si>
    <t>ул. Кооперативная, 14</t>
  </si>
  <si>
    <t>ул. Кооперативная, 16</t>
  </si>
  <si>
    <t>ул. Кооперативная, 18</t>
  </si>
  <si>
    <t>ул. Кооперативная, 20</t>
  </si>
  <si>
    <t>ул. Кооперативная, 24</t>
  </si>
  <si>
    <t>ул. Кооперативная, 26</t>
  </si>
  <si>
    <t>ул. Кооперативная, 28</t>
  </si>
  <si>
    <t>ул. Мичурина, 6</t>
  </si>
  <si>
    <t>ул. Мичурина, 8</t>
  </si>
  <si>
    <t>ул. Мичурина, 11</t>
  </si>
  <si>
    <t>ул. Мичурина, 13</t>
  </si>
  <si>
    <t>ул. Мичурина, 15</t>
  </si>
  <si>
    <t>ул. Мичурина, 18</t>
  </si>
  <si>
    <t>ул. Мичурина, 28</t>
  </si>
  <si>
    <t>ул. Мичурина, 30</t>
  </si>
  <si>
    <t>ул. Мичурина, 12</t>
  </si>
  <si>
    <t>ул. Мичурина, 2</t>
  </si>
  <si>
    <t>ул. Краснотурьинская, 17</t>
  </si>
  <si>
    <t>ул. Краснотурьинская, 19</t>
  </si>
  <si>
    <t>ул. Краснотурьинская, 21</t>
  </si>
  <si>
    <t>ул. Краснотурьинская, 23</t>
  </si>
  <si>
    <t>ул. Краснотурьинская, 24</t>
  </si>
  <si>
    <t>ул. Краснотурьинская, 25</t>
  </si>
  <si>
    <t>ул. Краснотурьинская, 27</t>
  </si>
  <si>
    <t>ул. Первомайская, 1</t>
  </si>
  <si>
    <t>ул. Первомайская, 3</t>
  </si>
  <si>
    <t>ул. Первомайская, 5</t>
  </si>
  <si>
    <t>ул. Первомайская, 7</t>
  </si>
  <si>
    <t>ул. Первомайская, 9</t>
  </si>
  <si>
    <t>ул. Первомайская, 11</t>
  </si>
  <si>
    <t>ул. Первомайская, 16</t>
  </si>
  <si>
    <t>ул. Молодежная, 25</t>
  </si>
  <si>
    <t>ул. Молодежная, 27</t>
  </si>
  <si>
    <t>ул. Молодежная, 39</t>
  </si>
  <si>
    <t>ул. Молодежная, 43</t>
  </si>
  <si>
    <t>ул. Молодежная, 33</t>
  </si>
  <si>
    <t>ул. Молодежная, 35</t>
  </si>
  <si>
    <t>ул. Североуральская, 3</t>
  </si>
  <si>
    <t>ул. Североуральская, 7</t>
  </si>
  <si>
    <t>ул. Североуральская, 9</t>
  </si>
  <si>
    <t>ул. Североуральская, 2</t>
  </si>
  <si>
    <t>ул. Североуральская, 4</t>
  </si>
  <si>
    <t>ул. Североуральская, 6</t>
  </si>
  <si>
    <t>ул. Североуральская, 8</t>
  </si>
  <si>
    <t>ул. Социалистическая, 2</t>
  </si>
  <si>
    <t>ул. Социалистическая, 4</t>
  </si>
  <si>
    <t>ул. Социалистическая, 5</t>
  </si>
  <si>
    <t>ул. Социалистическая, 7</t>
  </si>
  <si>
    <t>ул. Социалистическая, 8</t>
  </si>
  <si>
    <t>ул. Социалистическая, 9</t>
  </si>
  <si>
    <t>ул. Социалистическая, 10а</t>
  </si>
  <si>
    <t>ул. Социалистическая, 11а</t>
  </si>
  <si>
    <t>ул. Социалистическая, 11</t>
  </si>
  <si>
    <t>ул. Социалистическая, 12</t>
  </si>
  <si>
    <t>ул. Социалистическая, 13</t>
  </si>
  <si>
    <t>ул. Социалистическая, 15</t>
  </si>
  <si>
    <t>ул. Социалистическая, 17</t>
  </si>
  <si>
    <t>ул. Социалистическая, 19</t>
  </si>
  <si>
    <t>ул. Социалистическая, 2а</t>
  </si>
  <si>
    <t>ул. Социалистическая, 29</t>
  </si>
  <si>
    <t>ул. Социалистическая, 31</t>
  </si>
  <si>
    <t>ул. Социалистическая, 33</t>
  </si>
  <si>
    <t>ул. Социалистическая, 35</t>
  </si>
  <si>
    <t>ул. Социалистическая, 36</t>
  </si>
  <si>
    <t>ул. Социалистическая, 38</t>
  </si>
  <si>
    <t>ул. Социалистическая, 40</t>
  </si>
  <si>
    <t>ул. Социалистическая, 42</t>
  </si>
  <si>
    <t>ул. Социалистическая, 47</t>
  </si>
  <si>
    <t>ул. Социалистическая, 48</t>
  </si>
  <si>
    <t>ул. Труда, 15</t>
  </si>
  <si>
    <t>ул. Угольная, 27</t>
  </si>
  <si>
    <t>ул. Угольная, 52</t>
  </si>
  <si>
    <t>ул. Угольная, 56</t>
  </si>
  <si>
    <t>ул. Угольная, 60</t>
  </si>
  <si>
    <t>ул. Угольная, 37</t>
  </si>
  <si>
    <t>ул. Угольная, 48</t>
  </si>
  <si>
    <t>ул. Угольная, 50</t>
  </si>
  <si>
    <t>ул. Угольная, 62</t>
  </si>
  <si>
    <t>пр-кт Комсомольский, 5</t>
  </si>
  <si>
    <t>пр-кт Комсомольский, 6</t>
  </si>
  <si>
    <t>ул. Североуральская, 1</t>
  </si>
  <si>
    <t>ул. Пионерская, 13</t>
  </si>
  <si>
    <t>ул. Волчанская, 41</t>
  </si>
  <si>
    <t>ул. М.Горького, 8</t>
  </si>
  <si>
    <t>ул. М.Горького, 10</t>
  </si>
  <si>
    <t>ул. М.Горького, 4</t>
  </si>
  <si>
    <t>ул. М.Горького, 6</t>
  </si>
  <si>
    <t>пр-кт Комсомольский, 13</t>
  </si>
  <si>
    <t>ул. Краснотурьинская, 21(помещ.1)</t>
  </si>
  <si>
    <t>пр. Комсомольский, 6</t>
  </si>
  <si>
    <t>ул. Социалистическая, 14</t>
  </si>
  <si>
    <t>ул. Пионерская, 11</t>
  </si>
  <si>
    <t>ул. Краснотурьинская, 17а</t>
  </si>
  <si>
    <t>ул. Краснотурьинская, 26</t>
  </si>
  <si>
    <t>пр-кт Комсомольский, 8</t>
  </si>
  <si>
    <t>ул. Североуральская, 12</t>
  </si>
  <si>
    <t>ул. Угольная, 64</t>
  </si>
  <si>
    <t>ул. Социалистическая, 7-4</t>
  </si>
  <si>
    <t>ул. Краснотурьинская, 21-7</t>
  </si>
  <si>
    <t>ул. Пионерская, 12</t>
  </si>
  <si>
    <t>ул. Краснотурьинская, 15</t>
  </si>
  <si>
    <t>ул. Мичурина, 4</t>
  </si>
  <si>
    <t>ул. Первомайская, 14а</t>
  </si>
  <si>
    <t>ул. Первомайская, 24А</t>
  </si>
  <si>
    <t>ул. Тагильская, 4</t>
  </si>
  <si>
    <t>ул. Краснотурьинская, 44</t>
  </si>
  <si>
    <t>ул. Мичурина, 14</t>
  </si>
  <si>
    <t>ул. Социалистическая 11а</t>
  </si>
  <si>
    <t>ул. Талицкая, 1А</t>
  </si>
  <si>
    <t>ул. Североуральская, 18</t>
  </si>
  <si>
    <t>ул. М.Горького, 16а</t>
  </si>
  <si>
    <t>ул. М.Горького, 14а</t>
  </si>
  <si>
    <t>ул. Гоголя, 2</t>
  </si>
  <si>
    <t>ул. Гоголя, 4</t>
  </si>
  <si>
    <t>ул. Гоголя, 5</t>
  </si>
  <si>
    <t>ул. Гоголя, 6</t>
  </si>
  <si>
    <t>ул. Гоголя, 7</t>
  </si>
  <si>
    <t>ул. Гоголя, 8</t>
  </si>
  <si>
    <t>ул. Гоголя, 9</t>
  </si>
  <si>
    <t>ул. Гоголя, 11</t>
  </si>
  <si>
    <t>ул. Коммунальная, 5</t>
  </si>
  <si>
    <t>ул. Коммунальная, 7</t>
  </si>
  <si>
    <t>ул. Коммунальная, 9</t>
  </si>
  <si>
    <t>ул. Коммунальная, 11</t>
  </si>
  <si>
    <t>ул. Коммунальная, 5-1</t>
  </si>
  <si>
    <t>ул. Коммунальная, 9-2</t>
  </si>
  <si>
    <t>ул. Молодежная, 26</t>
  </si>
  <si>
    <t>ул. М.Горького, 5</t>
  </si>
  <si>
    <t>ул. Краснотурьинская, 29</t>
  </si>
  <si>
    <t>ул. Комсомольский, 6</t>
  </si>
  <si>
    <t>ул. Комсомольский, 13</t>
  </si>
  <si>
    <t>ул. Первомайская, 24</t>
  </si>
  <si>
    <t>ул. Социалистическая, 6</t>
  </si>
  <si>
    <t>ул. Кооперативная, 5а</t>
  </si>
  <si>
    <t>ул. Краснотурьинская, 21 пом.2.</t>
  </si>
  <si>
    <t>ул. Пионерская, 6</t>
  </si>
  <si>
    <t>8-ой квартал</t>
  </si>
  <si>
    <t>ГУЗ СО "Волчанская городская больница"</t>
  </si>
  <si>
    <t xml:space="preserve">МДОУ "Волчанская музыкальная школа" </t>
  </si>
  <si>
    <t xml:space="preserve">Пост №3 </t>
  </si>
  <si>
    <t>ИТОГО ВОЛЧАНСКИЙ ГО</t>
  </si>
  <si>
    <r>
      <t>Объем здания,
м</t>
    </r>
    <r>
      <rPr>
        <vertAlign val="superscript"/>
        <sz val="11"/>
        <rFont val="Times New Roman"/>
        <family val="1"/>
        <charset val="204"/>
      </rPr>
      <t>3</t>
    </r>
  </si>
  <si>
    <r>
      <t>Площадь,
м</t>
    </r>
    <r>
      <rPr>
        <vertAlign val="superscript"/>
        <sz val="11"/>
        <rFont val="Times New Roman"/>
        <family val="1"/>
        <charset val="204"/>
      </rPr>
      <t>2</t>
    </r>
  </si>
  <si>
    <t>ИТОГО Объекты жил. фонда</t>
  </si>
  <si>
    <t>ИТОГО Котельная МУП "ВТЭК"</t>
  </si>
  <si>
    <t>ул. Пионерская, 5</t>
  </si>
  <si>
    <t>ул. Пионерская, 7</t>
  </si>
  <si>
    <t>ул. Пионерская, 9</t>
  </si>
  <si>
    <t>ул. Пионерская,12</t>
  </si>
  <si>
    <t>ул. Пионерская, 15</t>
  </si>
  <si>
    <t>ул. Пионерская, 16</t>
  </si>
  <si>
    <t>ул. Пионерская, 17</t>
  </si>
  <si>
    <t>ул. Труда, 1</t>
  </si>
  <si>
    <t>ул. Труда, 3</t>
  </si>
  <si>
    <t>ул. Труда, 9</t>
  </si>
  <si>
    <t>ул. Труда, 11</t>
  </si>
  <si>
    <t>Прачечная, кухня-ДОУ №10</t>
  </si>
  <si>
    <t>ул. Молодежная, 44а</t>
  </si>
  <si>
    <t>ул. Молодежная, 49</t>
  </si>
  <si>
    <t>ул. Первомайская, 10</t>
  </si>
  <si>
    <t>ул. Волчанская, 43</t>
  </si>
  <si>
    <t>Котельная ВМЗ (производственная часть)
г. Волчанск (Северная часть)</t>
  </si>
  <si>
    <t>Котельная ВМЗ (ЦТП ООО "Север")
г. Волчанск (Северная часть)</t>
  </si>
  <si>
    <t>ул. Волчанская, 7</t>
  </si>
  <si>
    <t>ул. Волчанская, 11</t>
  </si>
  <si>
    <t>Котельная МУП "ВТЭК"
г. Волчанск (Южная часть)</t>
  </si>
  <si>
    <t>Котельная МУП "ВТЭК" 
п. Вьюжный</t>
  </si>
  <si>
    <t>Котельная ОАО "Волчанское"
п. Вьюжный</t>
  </si>
  <si>
    <t>Многоквартирные жилые дома</t>
  </si>
  <si>
    <t>пер. Серова, 1</t>
  </si>
  <si>
    <t>пер. Серова, 5</t>
  </si>
  <si>
    <t>пер. Школьный, 2</t>
  </si>
  <si>
    <t>пер. Школьный, 3</t>
  </si>
  <si>
    <t>пер. Школьный, 4</t>
  </si>
  <si>
    <t>пер. Школьный, 6</t>
  </si>
  <si>
    <t>пер. Школьный, 7</t>
  </si>
  <si>
    <t>пер. Школьный, 8</t>
  </si>
  <si>
    <t>ул. Амбулаторная, 3</t>
  </si>
  <si>
    <t>ул. Восточная, 19</t>
  </si>
  <si>
    <t>ул. Кольцевая, 28</t>
  </si>
  <si>
    <t>ул. Октябрьская, 72</t>
  </si>
  <si>
    <t>ул. Советская, 26</t>
  </si>
  <si>
    <t>ул. Стахановская, 4</t>
  </si>
  <si>
    <t>ул. Стахановская, 6</t>
  </si>
  <si>
    <t>ул. Стахановская, 8</t>
  </si>
  <si>
    <t>ул. Стахановская, 13-1</t>
  </si>
  <si>
    <t>ул. Стахановская, 16</t>
  </si>
  <si>
    <t>ул. Стахановская, 17</t>
  </si>
  <si>
    <t>ул. Стахановская, 18</t>
  </si>
  <si>
    <t>ул. Стахановская, 19-1</t>
  </si>
  <si>
    <t>ул. Стахановская, 20</t>
  </si>
  <si>
    <t>ул. Стахановская, 13-2</t>
  </si>
  <si>
    <t>ул. Стахановская, 19а</t>
  </si>
  <si>
    <t>ул. Рабочая, 19</t>
  </si>
  <si>
    <t>ул. Рабочая, 21</t>
  </si>
  <si>
    <t>ул. М. Окружная, 36</t>
  </si>
  <si>
    <t>пер.Банный, 6</t>
  </si>
  <si>
    <t>пер. Банный, 7</t>
  </si>
  <si>
    <t xml:space="preserve">пер. Банный, 7 </t>
  </si>
  <si>
    <t xml:space="preserve">пер.Банный, 6 </t>
  </si>
  <si>
    <t xml:space="preserve">пер.Банный, 8 </t>
  </si>
  <si>
    <t xml:space="preserve">ул. М. Окружная, 29 </t>
  </si>
  <si>
    <t xml:space="preserve">ул. М. Окружная, 40 </t>
  </si>
  <si>
    <t xml:space="preserve">ул. Шахтерская, 5 </t>
  </si>
  <si>
    <t xml:space="preserve">ул. Кольцевая, 8 </t>
  </si>
  <si>
    <t xml:space="preserve">ул. Кольцевая, 16 </t>
  </si>
  <si>
    <t>пер. Макарьевский, 1</t>
  </si>
  <si>
    <t>пер. Макарьевский, 8</t>
  </si>
  <si>
    <t>пер. Макарьевский, 9</t>
  </si>
  <si>
    <t>пер. Макарьевский, 10</t>
  </si>
  <si>
    <t>пер. Макарьевский, 11</t>
  </si>
  <si>
    <t>пер.Макарьевский, 8</t>
  </si>
  <si>
    <t>пер.Макарьевский, 9</t>
  </si>
  <si>
    <t>пер.Макарьевский, 10</t>
  </si>
  <si>
    <t>пер.Макарьевский, 11</t>
  </si>
  <si>
    <t>пер. Серова, 2</t>
  </si>
  <si>
    <t>пер. Серова, 3</t>
  </si>
  <si>
    <t>пер. Серова, 4</t>
  </si>
  <si>
    <t>пер. Серова, 8</t>
  </si>
  <si>
    <t>пер. Серова, 9</t>
  </si>
  <si>
    <t>пер. Серова, 10</t>
  </si>
  <si>
    <t>пер. Серова, 11</t>
  </si>
  <si>
    <t>пер. Серова, 6</t>
  </si>
  <si>
    <t>пер. Южный, 7</t>
  </si>
  <si>
    <t>пер. Южный, 9</t>
  </si>
  <si>
    <t xml:space="preserve">пер. Южный, 7 </t>
  </si>
  <si>
    <t xml:space="preserve">пер. Южный, 9 </t>
  </si>
  <si>
    <t>ул. Амбулаторная, 4</t>
  </si>
  <si>
    <t>ул. Амбулаторная, 6</t>
  </si>
  <si>
    <t>ул. Восточная, 18</t>
  </si>
  <si>
    <t>ул. Восточная, 28</t>
  </si>
  <si>
    <t>ул. Восточная, 30</t>
  </si>
  <si>
    <t>ул. Восточная, 32</t>
  </si>
  <si>
    <t>ул. Карпинского, 2</t>
  </si>
  <si>
    <t>ул. Карпинского, 3</t>
  </si>
  <si>
    <t>ул. Карпинского, За</t>
  </si>
  <si>
    <t>ул. Карпинского, 3б</t>
  </si>
  <si>
    <t>ул. Карпинского, 5 а</t>
  </si>
  <si>
    <t>ул. Карпинского, 5б</t>
  </si>
  <si>
    <t>ул. Карпинского, 6</t>
  </si>
  <si>
    <t>ул. Карпинского, 8</t>
  </si>
  <si>
    <t>ул. Карпинского, 8а</t>
  </si>
  <si>
    <t>ул. Карпинского, 10а</t>
  </si>
  <si>
    <t>ул. Карпинского, 13</t>
  </si>
  <si>
    <t>ул. Карпинского, 14а</t>
  </si>
  <si>
    <t>ул. Карпинского, 15</t>
  </si>
  <si>
    <t>ул. Карпинского, 15а</t>
  </si>
  <si>
    <t>ул. Карпинского, 16</t>
  </si>
  <si>
    <t>ул. Карпинского, 16а</t>
  </si>
  <si>
    <t>ул. Карпинского, 17</t>
  </si>
  <si>
    <t>ул. Карпинского, 19</t>
  </si>
  <si>
    <t>ул. Карпинского, 21</t>
  </si>
  <si>
    <t>ул. Карпинского, 23</t>
  </si>
  <si>
    <t>ул. Карпинского, 25</t>
  </si>
  <si>
    <t>ул. Кольцевая, 19</t>
  </si>
  <si>
    <t>ул. Кольцевая, 21</t>
  </si>
  <si>
    <t>ул. Кольцевая, 23</t>
  </si>
  <si>
    <t>ул. Кольцевая, 25</t>
  </si>
  <si>
    <t>ул. Кольцевая, 27</t>
  </si>
  <si>
    <t>ул. Кольцевая, 29</t>
  </si>
  <si>
    <t>ул. Кольцевая, 30</t>
  </si>
  <si>
    <t>ул. Кольцевая, 3 1</t>
  </si>
  <si>
    <t>ул. Кольцевая, 31а</t>
  </si>
  <si>
    <t>ул. Кольцевая, 32</t>
  </si>
  <si>
    <t>ул. Кольцевая, 33</t>
  </si>
  <si>
    <t>ул. Кольцевая, 35</t>
  </si>
  <si>
    <t>ул. Кольцевая, 35а</t>
  </si>
  <si>
    <t>ул. Кольцевая, 37</t>
  </si>
  <si>
    <t>ул. Кольцевая, 38</t>
  </si>
  <si>
    <t>ул. Кольцевая, 40</t>
  </si>
  <si>
    <t>ул. Кольцевая, 42</t>
  </si>
  <si>
    <t>ул. Кольцевая, 48</t>
  </si>
  <si>
    <t>ул. Кольцевая, 50</t>
  </si>
  <si>
    <t>ул. Малый Переулок, 1</t>
  </si>
  <si>
    <t>ул. Малый Переулок, 3</t>
  </si>
  <si>
    <t>ул. Малый Переулок, 6</t>
  </si>
  <si>
    <t>ул. Малый Переулок, 7</t>
  </si>
  <si>
    <t>ул. Малый Переулок, 8</t>
  </si>
  <si>
    <t>ул. Малый Переулок, 9</t>
  </si>
  <si>
    <t>ул. Малый Переулок, 4</t>
  </si>
  <si>
    <t>ул. Матросова, 1</t>
  </si>
  <si>
    <t>ул. Матросова, 3</t>
  </si>
  <si>
    <t>ул. Матросова, 4</t>
  </si>
  <si>
    <t>ул. Маяковского, 3</t>
  </si>
  <si>
    <t>ул. Маяковского, 4</t>
  </si>
  <si>
    <t>ул. Маяковского, 5</t>
  </si>
  <si>
    <t>ул. Маяковского, 6</t>
  </si>
  <si>
    <t>ул. Маяковского, 1 1</t>
  </si>
  <si>
    <t>ул. Маяковского, 13</t>
  </si>
  <si>
    <t>ул. Парковая, 6</t>
  </si>
  <si>
    <t>ул. Парковая, 6а</t>
  </si>
  <si>
    <t>ул. Парковая, 7а</t>
  </si>
  <si>
    <t>ул. Парковая, 9</t>
  </si>
  <si>
    <t>ул. Парковая, 10</t>
  </si>
  <si>
    <t>ул. Парковая, 13</t>
  </si>
  <si>
    <t>ул. Советская, 1</t>
  </si>
  <si>
    <t>ул. Советская, 5</t>
  </si>
  <si>
    <t>ул. Советская, 7</t>
  </si>
  <si>
    <t>ул. Советская, 9</t>
  </si>
  <si>
    <t>ул. Ур. Комсомола, 1</t>
  </si>
  <si>
    <t>ул. Ур. Комсомола, 5</t>
  </si>
  <si>
    <t>ул. Ур. Комсомола, 1 1</t>
  </si>
  <si>
    <t>ул. Физкультурная, 3</t>
  </si>
  <si>
    <t>ул. Физкультурная, 4</t>
  </si>
  <si>
    <t>ул. Физкультурная, 5</t>
  </si>
  <si>
    <t>ул. Физкультурная, 6</t>
  </si>
  <si>
    <t>ул. Физкультурная, 7</t>
  </si>
  <si>
    <t>ул. Физкультурная, 8</t>
  </si>
  <si>
    <t>ул. Физкультурная, 10</t>
  </si>
  <si>
    <t>ул. Физкультурная, 1 1</t>
  </si>
  <si>
    <t>ул. Физкультурная, 12</t>
  </si>
  <si>
    <t>ул. Физкультурная, 13</t>
  </si>
  <si>
    <t>ул. Физкультурная, 18</t>
  </si>
  <si>
    <t>ул. Центральная, 4</t>
  </si>
  <si>
    <t>ул. Центральная, 6</t>
  </si>
  <si>
    <t>ул. Центральная, 8</t>
  </si>
  <si>
    <t>ул. Центральная, 12</t>
  </si>
  <si>
    <t>ул. Кольцевая, 9</t>
  </si>
  <si>
    <t>ул. Кольцевая, 11</t>
  </si>
  <si>
    <t>ул. Кольцевая, 15</t>
  </si>
  <si>
    <t>ул. Октябрьская, 21</t>
  </si>
  <si>
    <t>ул. Октябрьская, 22</t>
  </si>
  <si>
    <t>ул. Октябрьская, 23</t>
  </si>
  <si>
    <t>ул. Октябрьская, 24</t>
  </si>
  <si>
    <t>ул. Октябрьская, 25</t>
  </si>
  <si>
    <t>ул. Октябрьская, 26</t>
  </si>
  <si>
    <t>ул. Октябрьская, 27</t>
  </si>
  <si>
    <t>ул. Октябрьская, 28</t>
  </si>
  <si>
    <t>ул. Пролетарская, 9</t>
  </si>
  <si>
    <t>ул. Пролетарская, 11</t>
  </si>
  <si>
    <t>ул. Пролетарская, 12</t>
  </si>
  <si>
    <t>ул. Пролетарская, 14</t>
  </si>
  <si>
    <t>ул. Советская, 4</t>
  </si>
  <si>
    <t>ул. Советская, 6</t>
  </si>
  <si>
    <t>ул. Советская, 8</t>
  </si>
  <si>
    <t>ул. Советская, 10</t>
  </si>
  <si>
    <t>ул. Советская, 12</t>
  </si>
  <si>
    <t>ул. Советская, 14</t>
  </si>
  <si>
    <t>ул. Советская, 16</t>
  </si>
  <si>
    <t>ул. Советская, 18</t>
  </si>
  <si>
    <t>ул. Советская, 20</t>
  </si>
  <si>
    <t>ул. Шахтерская, 3</t>
  </si>
  <si>
    <t>ул. Шахтерская, 15</t>
  </si>
  <si>
    <t>ул. Шахтерская, 17</t>
  </si>
  <si>
    <t>ул. Шахтерская, 19</t>
  </si>
  <si>
    <t>ул. Шахтерская, 21</t>
  </si>
  <si>
    <t xml:space="preserve">пер. Южный, 14 </t>
  </si>
  <si>
    <t>пер. Малый, 4</t>
  </si>
  <si>
    <t>ул. Парковая, 14</t>
  </si>
  <si>
    <t>ГОУ НПО КМТ (техникум)</t>
  </si>
  <si>
    <t>ГУЗ СО "ПБ № 10"</t>
  </si>
  <si>
    <t>Кухня</t>
  </si>
  <si>
    <t>Гараж, мастерские</t>
  </si>
  <si>
    <t>ФГУП "Почта России"</t>
  </si>
  <si>
    <t>Автотехшкола "Вираж"</t>
  </si>
  <si>
    <t>Поликлиника взрослая</t>
  </si>
  <si>
    <t>Комитет по упр.имуществом</t>
  </si>
  <si>
    <t>МОУ СОШ № 26</t>
  </si>
  <si>
    <t>Пожарное депо юга</t>
  </si>
  <si>
    <t>ООО "Продукты"</t>
  </si>
  <si>
    <t>Депо</t>
  </si>
  <si>
    <t>Библиотека городская</t>
  </si>
  <si>
    <t>Молодежный досуговый центр</t>
  </si>
  <si>
    <t>ООО "Ольга"</t>
  </si>
  <si>
    <t>ООО "Комплекс"</t>
  </si>
  <si>
    <t>МДОУ № 1</t>
  </si>
  <si>
    <t>Финансовый отдел муниципального образования "Волчанский городской округ"</t>
  </si>
  <si>
    <t>ООО "Северный ветер LG"</t>
  </si>
  <si>
    <t>Училище</t>
  </si>
  <si>
    <t xml:space="preserve">Столовая </t>
  </si>
  <si>
    <t xml:space="preserve">Адм. Здание </t>
  </si>
  <si>
    <t xml:space="preserve">Поликлиника </t>
  </si>
  <si>
    <t xml:space="preserve">Слесарка </t>
  </si>
  <si>
    <t>ОАО "Уральские газовые сети"</t>
  </si>
  <si>
    <t>Управление</t>
  </si>
  <si>
    <t>Хим.лаборатория</t>
  </si>
  <si>
    <t>Здание ТБУ</t>
  </si>
  <si>
    <t>Здание АБК</t>
  </si>
  <si>
    <t>Здание дренажного участка</t>
  </si>
  <si>
    <t xml:space="preserve">ООО "УТК-Запад" АТС - 1 </t>
  </si>
  <si>
    <t>Магазин "Продукты"</t>
  </si>
  <si>
    <t>Продов.маг.</t>
  </si>
  <si>
    <t xml:space="preserve">ООО "Березка" </t>
  </si>
  <si>
    <t>Жилой дом</t>
  </si>
  <si>
    <t>Администрация МО "г.Волчанск"</t>
  </si>
  <si>
    <t>Магазин "Одежда"</t>
  </si>
  <si>
    <t>ДОУ № 15</t>
  </si>
  <si>
    <t>ДОУ № 1</t>
  </si>
  <si>
    <t>ДОУ № 5</t>
  </si>
  <si>
    <t>МУП "Водоканал" "Городские сети- юг"</t>
  </si>
  <si>
    <t>ИП Воробьев В.П.</t>
  </si>
  <si>
    <t>ИП Пундик С.В.</t>
  </si>
  <si>
    <t>ИП Охотников Ю.А.</t>
  </si>
  <si>
    <t xml:space="preserve">ИП Капитанов В.А. </t>
  </si>
  <si>
    <t>ИП Зайцева Е.А.</t>
  </si>
  <si>
    <t>ИП Ульихина В.Я.</t>
  </si>
  <si>
    <t>ИП Иконникова Н.В.</t>
  </si>
  <si>
    <t>ИП Тантлевская Н.Е.</t>
  </si>
  <si>
    <t>ИП Шулепова Ю.М.</t>
  </si>
  <si>
    <t>ГУ ОВД г.Карпинска</t>
  </si>
  <si>
    <t xml:space="preserve">Мужское отделение </t>
  </si>
  <si>
    <t xml:space="preserve">Женское отделение </t>
  </si>
  <si>
    <t>Городская администрация</t>
  </si>
  <si>
    <t>МПК "Чайка"</t>
  </si>
  <si>
    <t>Управление образования</t>
  </si>
  <si>
    <t>МУП "ВАЭТ"</t>
  </si>
  <si>
    <t xml:space="preserve">Гараж </t>
  </si>
  <si>
    <t>МУ "Волчанская городская больница"</t>
  </si>
  <si>
    <t>Школа № 26</t>
  </si>
  <si>
    <t>2-е здание школы № 26</t>
  </si>
  <si>
    <t>Мастерские школы № 26</t>
  </si>
  <si>
    <t>МУ г.Волчанска "КЦСОН" Дом Ветеранов</t>
  </si>
  <si>
    <t>УСЗН г.Волчанска</t>
  </si>
  <si>
    <t>Магазин № 16</t>
  </si>
  <si>
    <t>Карпинский цех электросвязи ОАО "Уралсвязьинформ"</t>
  </si>
  <si>
    <t xml:space="preserve">ГУП СО "Фармация" Аптека № 152 </t>
  </si>
  <si>
    <t xml:space="preserve">Богословское отделение № 8583 АК СБ РФ </t>
  </si>
  <si>
    <t>Разрез "Волчанский"</t>
  </si>
  <si>
    <t>Магазин № 19</t>
  </si>
  <si>
    <t>Магазин № 29</t>
  </si>
  <si>
    <t>ИП Рычкова Ф.М.</t>
  </si>
  <si>
    <t xml:space="preserve">ИП Сиднева О.Д. </t>
  </si>
  <si>
    <t>ИП Ювашова А.Д.</t>
  </si>
  <si>
    <t>ул. Кольцевая, 36</t>
  </si>
  <si>
    <t>пер. Школьный, 5</t>
  </si>
  <si>
    <t>ул. Уральского Комсомола, 1</t>
  </si>
  <si>
    <t>ул. Карпинского, 19а</t>
  </si>
  <si>
    <t>ул. Кольцевая, 14</t>
  </si>
  <si>
    <t>ул. Кольцевая, 44</t>
  </si>
  <si>
    <t>ул. Карпинского, 9 1 этаж</t>
  </si>
  <si>
    <t>ул. Пролетарская, 5 а</t>
  </si>
  <si>
    <t>ул. Обогатительная, 1</t>
  </si>
  <si>
    <t>ул. Советская, 32</t>
  </si>
  <si>
    <t>ул. Советская, 28</t>
  </si>
  <si>
    <t>ул. Обогатительная, 14</t>
  </si>
  <si>
    <t>ул. Уральского Комсомола, 5</t>
  </si>
  <si>
    <t>ул. Карпинского, 14</t>
  </si>
  <si>
    <t>ул. Карпинского, 10</t>
  </si>
  <si>
    <t>ул. Стахановская, 11</t>
  </si>
  <si>
    <t>ул. Карпинского, 11</t>
  </si>
  <si>
    <t>ул. Кольцевая, 6</t>
  </si>
  <si>
    <t>пер. Банный, 11</t>
  </si>
  <si>
    <t>ул. Физкультурная, 16</t>
  </si>
  <si>
    <t>ул. Западная, 15</t>
  </si>
  <si>
    <t>ул. Западная, 2</t>
  </si>
  <si>
    <t>ул. Западная, 3</t>
  </si>
  <si>
    <t>ул. Западная, 4</t>
  </si>
  <si>
    <t>ул. Западная, 5</t>
  </si>
  <si>
    <t>ул. Западная, 7</t>
  </si>
  <si>
    <t>ул. Западная, 8</t>
  </si>
  <si>
    <t>ул. Западная, 9</t>
  </si>
  <si>
    <t>ул. Западная, 10</t>
  </si>
  <si>
    <t>ул. Западная, 12</t>
  </si>
  <si>
    <t>ул. Западная, 13</t>
  </si>
  <si>
    <t>ул. Западная, 14</t>
  </si>
  <si>
    <t>ул. Западная, 16</t>
  </si>
  <si>
    <t>ул. Луговая, 2</t>
  </si>
  <si>
    <t>ул. Луговая, 4</t>
  </si>
  <si>
    <t>ул. Луговая, 5</t>
  </si>
  <si>
    <t>ул. Луговая, 6</t>
  </si>
  <si>
    <t>ул. Луговая, 7</t>
  </si>
  <si>
    <t>ул. Луговая, 9</t>
  </si>
  <si>
    <t>ул. Луговая, 11</t>
  </si>
  <si>
    <t>ул. Луговая, 13</t>
  </si>
  <si>
    <t>ул. Луговая, 15</t>
  </si>
  <si>
    <t>ОАО "Волчанское"</t>
  </si>
  <si>
    <t>ИТОГО Котельная ВМЗ (производственная часть)</t>
  </si>
  <si>
    <t>отоп</t>
  </si>
  <si>
    <t>вент</t>
  </si>
  <si>
    <t>гвс</t>
  </si>
  <si>
    <t>ИТОГО</t>
  </si>
  <si>
    <t>кол-во объектов</t>
  </si>
  <si>
    <t>ЖФ</t>
  </si>
  <si>
    <t>СКБ</t>
  </si>
  <si>
    <t>Прочие</t>
  </si>
  <si>
    <t>ул. Карпинского, 7</t>
  </si>
  <si>
    <t>ул. Карпинского, 5</t>
  </si>
  <si>
    <t>Административное здание  2 этаж</t>
  </si>
  <si>
    <t>ул. Карпинского, 9</t>
  </si>
  <si>
    <t>Противотуберкулезный диспансер</t>
  </si>
  <si>
    <t>ул. Уральского Комсомола, 2</t>
  </si>
  <si>
    <t>ул. Уральского Комсомола, 4</t>
  </si>
  <si>
    <t>ул.Советская, 3</t>
  </si>
  <si>
    <t>ул.Карпинского, 12</t>
  </si>
  <si>
    <t>ул. Карпинского, 4</t>
  </si>
  <si>
    <t>Отдел образования Волчанского городского округа</t>
  </si>
  <si>
    <t>ул.Кольцевая 46</t>
  </si>
  <si>
    <t>ул.Парковая 15</t>
  </si>
  <si>
    <t>ул.Физкультурная, 17</t>
  </si>
  <si>
    <t>ул. Рабочая, 1а</t>
  </si>
</sst>
</file>

<file path=xl/styles.xml><?xml version="1.0" encoding="utf-8"?>
<styleSheet xmlns="http://schemas.openxmlformats.org/spreadsheetml/2006/main">
  <numFmts count="71"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_-* #,##0.00&quot;р.&quot;_-;\-* #,##0.00&quot;р.&quot;_-;_-* \-??&quot;р.&quot;_-;_-@_-"/>
    <numFmt numFmtId="168" formatCode="#.##0\.00"/>
    <numFmt numFmtId="169" formatCode="#\.00"/>
    <numFmt numFmtId="170" formatCode="\$#\.00"/>
    <numFmt numFmtId="171" formatCode="_-* #,##0&quot; руб&quot;_-;\-* #,##0&quot; руб&quot;_-;_-* &quot;- руб&quot;_-;_-@_-"/>
    <numFmt numFmtId="172" formatCode="mmmm\ d&quot;, &quot;yyyy"/>
    <numFmt numFmtId="173" formatCode="&quot;?.&quot;#,##0_);[Red]&quot;(?.&quot;#,##0\)"/>
    <numFmt numFmtId="174" formatCode="&quot;?.&quot;#,##0.00_);[Red]&quot;(?.&quot;#,##0.00\)"/>
    <numFmt numFmtId="175" formatCode="_(\$* #,##0_);_(\$* \(#,##0\);_(\$* \-_);_(@_)"/>
    <numFmt numFmtId="176" formatCode="_(\$* #,##0.00_);_(\$* \(#,##0.00\);_(\$* \-??_);_(@_)"/>
    <numFmt numFmtId="177" formatCode="_(* #,##0_);_(* \(#,##0\);_(* \-??_);_(@_)"/>
    <numFmt numFmtId="178" formatCode="#,##0;[Red]#,##0"/>
    <numFmt numFmtId="179" formatCode="\\#,##0;[Red]&quot;-\&quot;#,##0"/>
    <numFmt numFmtId="180" formatCode="\£#,##0_);&quot;(£&quot;#,##0\)"/>
    <numFmt numFmtId="181" formatCode="_-* #,##0\ _F_-;\-* #,##0\ _F_-;_-* &quot;- &quot;_F_-;_-@_-"/>
    <numFmt numFmtId="182" formatCode="_-* #,##0.00\ _F_-;\-* #,##0.00\ _F_-;_-* \-??\ _F_-;_-@_-"/>
    <numFmt numFmtId="183" formatCode="\$#,##0_);[Red]&quot;($&quot;#,##0\)"/>
    <numFmt numFmtId="184" formatCode="_(* #,##0.00_);[Red]_(* \(#,##0.00\);_(* \-??_);_(@_)"/>
    <numFmt numFmtId="185" formatCode="_-* #,##0.00&quot; F&quot;_-;\-* #,##0.00&quot; F&quot;_-;_-* \-??&quot; F&quot;_-;_-@_-"/>
    <numFmt numFmtId="186" formatCode="\$#,##0\ ;&quot;($&quot;#,##0\)"/>
    <numFmt numFmtId="187" formatCode="#,##0;[Red]\-#,##0"/>
    <numFmt numFmtId="188" formatCode="_-* #,##0_-;\-* #,##0_-;_-* \-_-;_-@_-"/>
    <numFmt numFmtId="189" formatCode="_-* #,##0.00_-;\-* #,##0.00_-;_-* \-??_-;_-@_-"/>
    <numFmt numFmtId="190" formatCode="0.0\x"/>
    <numFmt numFmtId="191" formatCode="_-* #,##0.00[$€-1]_-;\-* #,##0.00[$€-1]_-;_-* \-??[$€-1]_-"/>
    <numFmt numFmtId="192" formatCode="_-* #,##0\ _F_B_-;\-* #,##0\ _F_B_-;_-* &quot;- &quot;_F_B_-;_-@_-"/>
    <numFmt numFmtId="193" formatCode="_-* #,##0.00\ _F_B_-;\-* #,##0.00\ _F_B_-;_-* \-??\ _F_B_-;_-@_-"/>
    <numFmt numFmtId="194" formatCode="d\ mmm&quot;, &quot;yy"/>
    <numFmt numFmtId="195" formatCode="#,##0_ ;[Red]\-#,##0\ "/>
    <numFmt numFmtId="196" formatCode="_-* #,##0_-;_-* #,##0\-;_-* \-_-;_-@_-"/>
    <numFmt numFmtId="197" formatCode="_-* #,##0.00_-;_-* #,##0.00\-;_-* \-??_-;_-@_-"/>
    <numFmt numFmtId="198" formatCode="_-* #,##0\ _$_-;\-* #,##0\ _$_-;_-* &quot;- &quot;_$_-;_-@_-"/>
    <numFmt numFmtId="199" formatCode="_-* #,##0.00\ _$_-;\-* #,##0.00\ _$_-;_-* \-??\ _$_-;_-@_-"/>
    <numFmt numFmtId="200" formatCode="_-* #,##0&quot; $&quot;_-;\-* #,##0&quot; $&quot;_-;_-* &quot;- $&quot;_-;_-@_-"/>
    <numFmt numFmtId="201" formatCode="_-* #,##0.00&quot; $&quot;_-;\-* #,##0.00&quot; $&quot;_-;_-* \-??&quot; $&quot;_-;_-@_-"/>
    <numFmt numFmtId="202" formatCode="_(* #,##0.000_);[Red]_(* \(#,##0.000\);_(* \-??_);_(@_)"/>
    <numFmt numFmtId="203" formatCode="\$#,##0.0_);&quot;($&quot;#,##0.0\)"/>
    <numFmt numFmtId="204" formatCode="0.00\x"/>
    <numFmt numFmtId="205" formatCode="#,##0;\-#,##0"/>
    <numFmt numFmtId="206" formatCode="0.0000"/>
    <numFmt numFmtId="207" formatCode="#,##0_);[Red]\(#,##0\)"/>
    <numFmt numFmtId="208" formatCode="#,##0.00_);[Red]\(#,##0.00\)"/>
    <numFmt numFmtId="209" formatCode="#,##0.00;[Red]\-#,##0.00"/>
    <numFmt numFmtId="210" formatCode="_-* #,##0&quot; FB&quot;_-;\-* #,##0&quot; FB&quot;_-;_-* &quot;- FB&quot;_-;_-@_-"/>
    <numFmt numFmtId="211" formatCode="_-* #,##0.00&quot; FB&quot;_-;\-* #,##0.00&quot; FB&quot;_-;_-* \-??&quot; FB&quot;_-;_-@_-"/>
    <numFmt numFmtId="212" formatCode="_(* #,##0_);_(* \(#,##0\);_(* \-_);_(@_)"/>
    <numFmt numFmtId="213" formatCode="#,##0.00;[Red]\-#,##0.00;\-"/>
    <numFmt numFmtId="214" formatCode="#,##0;[Red]\-#,##0;\-"/>
    <numFmt numFmtId="215" formatCode="_-&quot;F &quot;* #,##0_-;_-&quot;F &quot;* #,##0\-;_-&quot;F &quot;* \-_-;_-@_-"/>
    <numFmt numFmtId="216" formatCode="_-&quot;F &quot;* #,##0.00_-;_-&quot;F &quot;* #,##0.00\-;_-&quot;F &quot;* \-??_-;_-@_-"/>
    <numFmt numFmtId="217" formatCode="_-\£* #,##0_-;&quot;-£&quot;* #,##0_-;_-\£* \-_-;_-@_-"/>
    <numFmt numFmtId="218" formatCode="_-\£* #,##0.00_-;&quot;-£&quot;* #,##0.00_-;_-\£* \-??_-;_-@_-"/>
    <numFmt numFmtId="219" formatCode="\¥#,##0_);&quot;(¥&quot;#,##0\)"/>
    <numFmt numFmtId="220" formatCode="General_)"/>
    <numFmt numFmtId="221" formatCode="#,##0\т"/>
    <numFmt numFmtId="222" formatCode="_-* #,##0\ _р_._-;\-* #,##0\ _р_._-;_-* &quot;- &quot;_р_._-;_-@_-"/>
    <numFmt numFmtId="223" formatCode="_-* #,##0.00\ _р_._-;\-* #,##0.00\ _р_._-;_-* \-??\ _р_._-;_-@_-"/>
    <numFmt numFmtId="224" formatCode="_-* #,##0.00_р_._-;\-* #,##0.00_р_._-;_-* \-??_р_._-;_-@_-"/>
    <numFmt numFmtId="225" formatCode="_(* #,##0.00_);_(* \(#,##0.00\);_(* \-??_);_(@_)"/>
    <numFmt numFmtId="226" formatCode="_(* #,##0.00_);_(* \(#,##0.00\);_(* &quot;-&quot;??_);_(@_)"/>
    <numFmt numFmtId="227" formatCode="#,###"/>
    <numFmt numFmtId="228" formatCode="%#\.00"/>
    <numFmt numFmtId="229" formatCode="#,##0;\-#,##0;\-"/>
    <numFmt numFmtId="230" formatCode="#,##0.000"/>
    <numFmt numFmtId="231" formatCode="0.000"/>
  </numFmts>
  <fonts count="1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  <charset val="204"/>
    </font>
    <font>
      <b/>
      <sz val="1"/>
      <color indexed="8"/>
      <name val="Courier New"/>
      <family val="3"/>
      <charset val="204"/>
    </font>
    <font>
      <sz val="10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20"/>
      <name val="Arial"/>
      <family val="2"/>
      <charset val="204"/>
    </font>
    <font>
      <b/>
      <sz val="16"/>
      <color indexed="9"/>
      <name val="Arial"/>
      <family val="2"/>
      <charset val="204"/>
    </font>
    <font>
      <b/>
      <sz val="14"/>
      <name val="Arial"/>
      <family val="2"/>
      <charset val="204"/>
    </font>
    <font>
      <b/>
      <i/>
      <sz val="22"/>
      <name val="Arial"/>
      <family val="2"/>
      <charset val="204"/>
    </font>
    <font>
      <sz val="10"/>
      <name val="PragmaticaCTT"/>
      <charset val="204"/>
    </font>
    <font>
      <sz val="8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sz val="10"/>
      <name val="Courier New"/>
      <family val="3"/>
      <charset val="204"/>
    </font>
    <font>
      <b/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 val="double"/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i/>
      <sz val="1"/>
      <color indexed="8"/>
      <name val="Courier New"/>
      <family val="3"/>
      <charset val="204"/>
    </font>
    <font>
      <u/>
      <sz val="8.5"/>
      <color indexed="20"/>
      <name val="Arial"/>
      <family val="2"/>
      <charset val="204"/>
    </font>
    <font>
      <sz val="7"/>
      <name val="Palatino"/>
      <family val="1"/>
      <charset val="204"/>
    </font>
    <font>
      <sz val="10"/>
      <color indexed="17"/>
      <name val="Times New Roman"/>
      <family val="1"/>
      <charset val="204"/>
    </font>
    <font>
      <sz val="6"/>
      <color indexed="16"/>
      <name val="Palatino"/>
      <family val="1"/>
      <charset val="204"/>
    </font>
    <font>
      <b/>
      <sz val="8"/>
      <name val="Palatino"/>
      <family val="1"/>
      <charset val="204"/>
    </font>
    <font>
      <sz val="12"/>
      <name val="Arial Black"/>
      <family val="2"/>
      <charset val="204"/>
    </font>
    <font>
      <sz val="11"/>
      <name val="Arial Black"/>
      <family val="2"/>
      <charset val="204"/>
    </font>
    <font>
      <i/>
      <sz val="14"/>
      <name val="Palatino"/>
      <family val="1"/>
      <charset val="204"/>
    </font>
    <font>
      <b/>
      <sz val="8"/>
      <name val="Palatino"/>
      <family val="1"/>
      <charset val="177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8.5"/>
      <color indexed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20"/>
      <name val="Arial Cyr"/>
      <family val="2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7"/>
      <name val="Small Fonts"/>
      <family val="2"/>
      <charset val="204"/>
    </font>
    <font>
      <sz val="10"/>
      <name val="Book Antiqua"/>
      <family val="1"/>
      <charset val="204"/>
    </font>
    <font>
      <sz val="8"/>
      <name val="Tahoma"/>
      <family val="2"/>
      <charset val="204"/>
    </font>
    <font>
      <sz val="8"/>
      <name val="Times New Roman"/>
      <family val="1"/>
      <charset val="204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Palatino"/>
      <family val="1"/>
      <charset val="204"/>
    </font>
    <font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0"/>
      <color indexed="13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9.5"/>
      <color indexed="23"/>
      <name val="Helvetica-Black"/>
      <charset val="204"/>
    </font>
    <font>
      <u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9"/>
      <name val="Palatino"/>
      <family val="1"/>
      <charset val="204"/>
    </font>
    <font>
      <sz val="9"/>
      <color indexed="21"/>
      <name val="Helvetica-Black"/>
      <charset val="204"/>
    </font>
    <font>
      <b/>
      <sz val="10"/>
      <name val="Palatino"/>
      <family val="1"/>
      <charset val="204"/>
    </font>
    <font>
      <sz val="9"/>
      <name val="Helvetica-Black"/>
      <charset val="204"/>
    </font>
    <font>
      <sz val="12"/>
      <color indexed="8"/>
      <name val="Palatino"/>
      <family val="1"/>
      <charset val="204"/>
    </font>
    <font>
      <sz val="11"/>
      <color indexed="8"/>
      <name val="Helvetica-Black"/>
      <charset val="204"/>
    </font>
    <font>
      <u/>
      <sz val="8"/>
      <color indexed="8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0"/>
      <name val="Helv"/>
    </font>
    <font>
      <sz val="8"/>
      <name val="Times New Roman"/>
      <family val="1"/>
    </font>
    <font>
      <sz val="10"/>
      <name val="Arial Cyr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11"/>
        <bgColor indexed="49"/>
      </patternFill>
    </fill>
    <fill>
      <patternFill patternType="solid">
        <fgColor indexed="41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4"/>
        <bgColor indexed="33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indexed="58"/>
        <bgColor indexed="59"/>
      </patternFill>
    </fill>
    <fill>
      <patternFill patternType="solid">
        <fgColor indexed="16"/>
        <bgColor indexed="37"/>
      </patternFill>
    </fill>
    <fill>
      <patternFill patternType="solid">
        <fgColor indexed="8"/>
        <bgColor indexed="58"/>
      </patternFill>
    </fill>
    <fill>
      <patternFill patternType="solid">
        <fgColor indexed="44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09">
    <xf numFmtId="0" fontId="0" fillId="0" borderId="0"/>
    <xf numFmtId="0" fontId="2" fillId="0" borderId="0" applyFill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167" fontId="5" fillId="0" borderId="0">
      <protection locked="0"/>
    </xf>
    <xf numFmtId="167" fontId="5" fillId="0" borderId="0">
      <protection locked="0"/>
    </xf>
    <xf numFmtId="168" fontId="5" fillId="0" borderId="0">
      <protection locked="0"/>
    </xf>
    <xf numFmtId="169" fontId="5" fillId="0" borderId="0">
      <protection locked="0"/>
    </xf>
    <xf numFmtId="170" fontId="5" fillId="0" borderId="0">
      <protection locked="0"/>
    </xf>
    <xf numFmtId="0" fontId="5" fillId="0" borderId="0">
      <protection locked="0"/>
    </xf>
    <xf numFmtId="0" fontId="5" fillId="0" borderId="4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4">
      <protection locked="0"/>
    </xf>
    <xf numFmtId="171" fontId="7" fillId="0" borderId="0">
      <alignment horizontal="center"/>
    </xf>
    <xf numFmtId="0" fontId="8" fillId="0" borderId="0" applyNumberFormat="0" applyFill="0" applyBorder="0" applyAlignment="0"/>
    <xf numFmtId="0" fontId="9" fillId="0" borderId="0" applyNumberFormat="0" applyFill="0" applyBorder="0" applyAlignment="0"/>
    <xf numFmtId="0" fontId="10" fillId="0" borderId="0" applyNumberFormat="0" applyFill="0" applyBorder="0" applyAlignment="0"/>
    <xf numFmtId="0" fontId="11" fillId="0" borderId="0" applyNumberFormat="0" applyFill="0" applyBorder="0" applyAlignment="0"/>
    <xf numFmtId="0" fontId="12" fillId="0" borderId="0" applyNumberFormat="0" applyFill="0" applyBorder="0" applyAlignment="0"/>
    <xf numFmtId="0" fontId="13" fillId="0" borderId="0" applyNumberFormat="0" applyFill="0" applyBorder="0" applyAlignment="0"/>
    <xf numFmtId="0" fontId="14" fillId="0" borderId="0" applyNumberFormat="0" applyFill="0" applyBorder="0" applyAlignment="0"/>
    <xf numFmtId="0" fontId="15" fillId="0" borderId="0" applyNumberFormat="0" applyFill="0" applyBorder="0" applyAlignment="0"/>
    <xf numFmtId="0" fontId="15" fillId="0" borderId="0" applyNumberFormat="0" applyFill="0" applyBorder="0" applyAlignment="0"/>
    <xf numFmtId="0" fontId="16" fillId="0" borderId="0" applyNumberFormat="0" applyFill="0" applyBorder="0" applyAlignment="0"/>
    <xf numFmtId="0" fontId="15" fillId="0" borderId="0" applyNumberFormat="0" applyFill="0" applyBorder="0" applyAlignment="0"/>
    <xf numFmtId="172" fontId="9" fillId="6" borderId="5">
      <alignment horizontal="center" vertical="center"/>
      <protection locked="0"/>
    </xf>
    <xf numFmtId="4" fontId="17" fillId="0" borderId="6">
      <alignment horizontal="right" vertical="top"/>
    </xf>
    <xf numFmtId="4" fontId="17" fillId="0" borderId="6">
      <alignment horizontal="right" vertical="top"/>
    </xf>
    <xf numFmtId="0" fontId="18" fillId="0" borderId="0">
      <alignment horizontal="right"/>
    </xf>
    <xf numFmtId="173" fontId="2" fillId="0" borderId="0" applyFill="0" applyBorder="0" applyAlignment="0" applyProtection="0"/>
    <xf numFmtId="174" fontId="2" fillId="0" borderId="0" applyFill="0" applyBorder="0" applyAlignment="0" applyProtection="0"/>
    <xf numFmtId="175" fontId="2" fillId="0" borderId="0" applyFill="0" applyBorder="0" applyAlignment="0" applyProtection="0"/>
    <xf numFmtId="176" fontId="2" fillId="0" borderId="0" applyFill="0" applyBorder="0" applyAlignment="0" applyProtection="0"/>
    <xf numFmtId="177" fontId="2" fillId="0" borderId="0" applyFill="0" applyBorder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/>
    <xf numFmtId="0" fontId="22" fillId="7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0" fontId="2" fillId="0" borderId="0" applyFill="0" applyBorder="0" applyAlignment="0" applyProtection="0"/>
    <xf numFmtId="0" fontId="26" fillId="0" borderId="0"/>
    <xf numFmtId="0" fontId="27" fillId="0" borderId="0" applyFill="0" applyBorder="0" applyAlignment="0"/>
    <xf numFmtId="0" fontId="2" fillId="8" borderId="0" applyNumberFormat="0" applyBorder="0" applyAlignment="0"/>
    <xf numFmtId="0" fontId="2" fillId="0" borderId="7" applyNumberFormat="0" applyFill="0" applyProtection="0">
      <alignment horizontal="center" vertical="center"/>
    </xf>
    <xf numFmtId="0" fontId="2" fillId="9" borderId="0" applyNumberFormat="0" applyBorder="0" applyAlignment="0" applyProtection="0"/>
    <xf numFmtId="0" fontId="28" fillId="0" borderId="0" applyNumberFormat="0" applyFill="0" applyBorder="0" applyProtection="0">
      <alignment horizontal="center" vertical="center"/>
    </xf>
    <xf numFmtId="181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82" fontId="2" fillId="0" borderId="0" applyFill="0" applyBorder="0" applyAlignment="0" applyProtection="0"/>
    <xf numFmtId="3" fontId="2" fillId="0" borderId="0" applyFill="0" applyBorder="0" applyAlignment="0" applyProtection="0"/>
    <xf numFmtId="183" fontId="2" fillId="0" borderId="0" applyFill="0" applyBorder="0" applyAlignment="0" applyProtection="0"/>
    <xf numFmtId="184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1" fillId="10" borderId="0"/>
    <xf numFmtId="0" fontId="22" fillId="11" borderId="0"/>
    <xf numFmtId="14" fontId="29" fillId="0" borderId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87" fontId="2" fillId="0" borderId="0" applyFill="0" applyBorder="0" applyAlignment="0" applyProtection="0"/>
    <xf numFmtId="188" fontId="2" fillId="0" borderId="0" applyFill="0" applyBorder="0" applyAlignment="0" applyProtection="0"/>
    <xf numFmtId="189" fontId="2" fillId="0" borderId="0" applyFill="0" applyBorder="0" applyAlignment="0" applyProtection="0"/>
    <xf numFmtId="190" fontId="2" fillId="0" borderId="0" applyFill="0" applyBorder="0" applyAlignment="0" applyProtection="0"/>
    <xf numFmtId="0" fontId="2" fillId="0" borderId="8" applyNumberFormat="0" applyFill="0" applyAlignment="0" applyProtection="0"/>
    <xf numFmtId="0" fontId="30" fillId="0" borderId="0" applyFill="0" applyBorder="0" applyAlignment="0" applyProtection="0"/>
    <xf numFmtId="191" fontId="2" fillId="0" borderId="0" applyFill="0" applyBorder="0" applyAlignment="0" applyProtection="0"/>
    <xf numFmtId="0" fontId="31" fillId="0" borderId="0" applyBorder="0" applyProtection="0"/>
    <xf numFmtId="0" fontId="2" fillId="0" borderId="0" applyBorder="0" applyProtection="0"/>
    <xf numFmtId="192" fontId="2" fillId="0" borderId="0" applyFill="0" applyBorder="0" applyAlignment="0" applyProtection="0"/>
    <xf numFmtId="193" fontId="2" fillId="0" borderId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0" fontId="32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2" fontId="2" fillId="0" borderId="0" applyFill="0" applyBorder="0" applyAlignment="0" applyProtection="0"/>
    <xf numFmtId="0" fontId="33" fillId="0" borderId="0" applyNumberFormat="0" applyFill="0" applyBorder="0" applyAlignment="0" applyProtection="0"/>
    <xf numFmtId="194" fontId="3" fillId="0" borderId="0">
      <alignment vertical="center"/>
    </xf>
    <xf numFmtId="0" fontId="34" fillId="0" borderId="0" applyFill="0" applyBorder="0" applyProtection="0">
      <alignment horizontal="left"/>
    </xf>
    <xf numFmtId="0" fontId="35" fillId="0" borderId="0" applyNumberFormat="0" applyFill="0" applyBorder="0" applyAlignment="0" applyProtection="0"/>
    <xf numFmtId="0" fontId="2" fillId="0" borderId="0" applyFill="0" applyBorder="0" applyAlignment="0" applyProtection="0"/>
    <xf numFmtId="0" fontId="36" fillId="0" borderId="0" applyProtection="0">
      <alignment horizontal="right"/>
    </xf>
    <xf numFmtId="0" fontId="9" fillId="0" borderId="9" applyNumberFormat="0" applyAlignment="0" applyProtection="0"/>
    <xf numFmtId="0" fontId="9" fillId="0" borderId="10">
      <alignment horizontal="left" vertical="center"/>
    </xf>
    <xf numFmtId="0" fontId="37" fillId="0" borderId="0">
      <alignment horizontal="center"/>
    </xf>
    <xf numFmtId="187" fontId="38" fillId="0" borderId="0"/>
    <xf numFmtId="187" fontId="39" fillId="0" borderId="0">
      <alignment horizontal="left"/>
    </xf>
    <xf numFmtId="0" fontId="40" fillId="0" borderId="0" applyProtection="0">
      <alignment horizontal="left"/>
    </xf>
    <xf numFmtId="0" fontId="41" fillId="0" borderId="0">
      <alignment horizontal="center"/>
    </xf>
    <xf numFmtId="0" fontId="42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3" fillId="0" borderId="0"/>
    <xf numFmtId="0" fontId="2" fillId="13" borderId="0" applyNumberFormat="0" applyBorder="0" applyAlignment="0"/>
    <xf numFmtId="0" fontId="46" fillId="0" borderId="0" applyNumberFormat="0" applyFill="0" applyBorder="0" applyAlignment="0" applyProtection="0"/>
    <xf numFmtId="0" fontId="47" fillId="0" borderId="0">
      <alignment vertical="center"/>
    </xf>
    <xf numFmtId="0" fontId="48" fillId="14" borderId="11">
      <alignment horizontal="left" vertical="center" wrapText="1"/>
    </xf>
    <xf numFmtId="195" fontId="49" fillId="0" borderId="6">
      <alignment horizontal="right" vertical="center" wrapText="1"/>
    </xf>
    <xf numFmtId="0" fontId="50" fillId="15" borderId="0"/>
    <xf numFmtId="177" fontId="3" fillId="15" borderId="6">
      <alignment vertical="center"/>
    </xf>
    <xf numFmtId="196" fontId="2" fillId="0" borderId="0" applyFill="0" applyBorder="0" applyAlignment="0" applyProtection="0"/>
    <xf numFmtId="197" fontId="2" fillId="0" borderId="0" applyFill="0" applyBorder="0" applyAlignment="0" applyProtection="0"/>
    <xf numFmtId="198" fontId="2" fillId="0" borderId="0" applyFill="0" applyBorder="0" applyAlignment="0" applyProtection="0"/>
    <xf numFmtId="199" fontId="2" fillId="0" borderId="0" applyFill="0" applyBorder="0" applyAlignment="0" applyProtection="0"/>
    <xf numFmtId="200" fontId="2" fillId="0" borderId="0" applyFill="0" applyBorder="0" applyAlignment="0" applyProtection="0"/>
    <xf numFmtId="201" fontId="2" fillId="0" borderId="0" applyFill="0" applyBorder="0" applyAlignment="0" applyProtection="0"/>
    <xf numFmtId="175" fontId="2" fillId="0" borderId="0" applyFill="0" applyBorder="0" applyAlignment="0" applyProtection="0"/>
    <xf numFmtId="176" fontId="2" fillId="0" borderId="0" applyFill="0" applyBorder="0" applyAlignment="0" applyProtection="0"/>
    <xf numFmtId="202" fontId="2" fillId="0" borderId="0" applyFill="0" applyBorder="0" applyAlignment="0" applyProtection="0"/>
    <xf numFmtId="203" fontId="2" fillId="0" borderId="0" applyFill="0" applyBorder="0" applyAlignment="0" applyProtection="0"/>
    <xf numFmtId="204" fontId="2" fillId="0" borderId="0" applyFill="0" applyBorder="0" applyAlignment="0" applyProtection="0"/>
    <xf numFmtId="190" fontId="2" fillId="0" borderId="0" applyFill="0" applyBorder="0" applyAlignment="0" applyProtection="0"/>
    <xf numFmtId="205" fontId="51" fillId="0" borderId="0"/>
    <xf numFmtId="206" fontId="52" fillId="0" borderId="0"/>
    <xf numFmtId="205" fontId="53" fillId="12" borderId="0" applyBorder="0">
      <alignment horizontal="left" vertical="center" indent="2"/>
    </xf>
    <xf numFmtId="0" fontId="54" fillId="0" borderId="0"/>
    <xf numFmtId="0" fontId="55" fillId="0" borderId="0"/>
    <xf numFmtId="0" fontId="7" fillId="0" borderId="0"/>
    <xf numFmtId="0" fontId="56" fillId="0" borderId="0"/>
    <xf numFmtId="0" fontId="18" fillId="0" borderId="0"/>
    <xf numFmtId="0" fontId="57" fillId="0" borderId="0"/>
    <xf numFmtId="0" fontId="3" fillId="0" borderId="0"/>
    <xf numFmtId="0" fontId="3" fillId="0" borderId="0"/>
    <xf numFmtId="207" fontId="2" fillId="0" borderId="0" applyFill="0" applyBorder="0" applyAlignment="0" applyProtection="0"/>
    <xf numFmtId="208" fontId="2" fillId="0" borderId="0" applyFill="0" applyBorder="0" applyAlignment="0" applyProtection="0"/>
    <xf numFmtId="207" fontId="2" fillId="0" borderId="0" applyFill="0" applyBorder="0" applyAlignment="0" applyProtection="0"/>
    <xf numFmtId="208" fontId="2" fillId="0" borderId="0" applyFill="0" applyBorder="0" applyAlignment="0" applyProtection="0"/>
    <xf numFmtId="209" fontId="58" fillId="12" borderId="0">
      <alignment horizontal="right"/>
    </xf>
    <xf numFmtId="0" fontId="59" fillId="13" borderId="0">
      <alignment horizontal="center"/>
    </xf>
    <xf numFmtId="0" fontId="60" fillId="16" borderId="0"/>
    <xf numFmtId="0" fontId="61" fillId="12" borderId="0" applyBorder="0">
      <alignment horizontal="center"/>
    </xf>
    <xf numFmtId="0" fontId="62" fillId="16" borderId="0" applyBorder="0">
      <alignment horizontal="center"/>
    </xf>
    <xf numFmtId="0" fontId="9" fillId="0" borderId="0" applyNumberFormat="0" applyFill="0" applyBorder="0" applyAlignment="0" applyProtection="0"/>
    <xf numFmtId="0" fontId="63" fillId="0" borderId="0"/>
    <xf numFmtId="1" fontId="64" fillId="0" borderId="0" applyProtection="0">
      <alignment horizontal="right" vertical="center"/>
    </xf>
    <xf numFmtId="210" fontId="2" fillId="0" borderId="0" applyFill="0" applyBorder="0" applyAlignment="0" applyProtection="0"/>
    <xf numFmtId="211" fontId="2" fillId="0" borderId="0" applyFill="0" applyBorder="0" applyAlignment="0" applyProtection="0"/>
    <xf numFmtId="9" fontId="2" fillId="0" borderId="0" applyFill="0" applyBorder="0" applyAlignment="0" applyProtection="0"/>
    <xf numFmtId="165" fontId="2" fillId="0" borderId="0" applyFill="0" applyBorder="0" applyAlignment="0" applyProtection="0"/>
    <xf numFmtId="0" fontId="18" fillId="0" borderId="0" applyNumberFormat="0">
      <alignment horizontal="left"/>
    </xf>
    <xf numFmtId="0" fontId="2" fillId="0" borderId="0" applyNumberFormat="0" applyFill="0" applyBorder="0" applyAlignment="0" applyProtection="0"/>
    <xf numFmtId="0" fontId="63" fillId="0" borderId="0"/>
    <xf numFmtId="177" fontId="65" fillId="15" borderId="6">
      <alignment horizontal="center" vertical="center" wrapText="1"/>
      <protection locked="0"/>
    </xf>
    <xf numFmtId="0" fontId="3" fillId="0" borderId="0">
      <alignment vertical="center"/>
    </xf>
    <xf numFmtId="0" fontId="66" fillId="0" borderId="0" applyNumberFormat="0" applyFill="0" applyBorder="0" applyAlignment="0" applyProtection="0"/>
    <xf numFmtId="0" fontId="67" fillId="0" borderId="12">
      <alignment vertical="center"/>
    </xf>
    <xf numFmtId="0" fontId="29" fillId="0" borderId="13"/>
    <xf numFmtId="0" fontId="68" fillId="0" borderId="0" applyFill="0" applyBorder="0" applyAlignment="0" applyProtection="0"/>
    <xf numFmtId="0" fontId="18" fillId="0" borderId="0" applyNumberFormat="0" applyFill="0" applyBorder="0" applyAlignment="0" applyProtection="0"/>
    <xf numFmtId="0" fontId="3" fillId="17" borderId="0"/>
    <xf numFmtId="0" fontId="69" fillId="0" borderId="0"/>
    <xf numFmtId="0" fontId="3" fillId="15" borderId="0">
      <alignment horizontal="center" vertical="center"/>
    </xf>
    <xf numFmtId="0" fontId="70" fillId="0" borderId="0" applyBorder="0" applyProtection="0">
      <alignment vertical="center"/>
    </xf>
    <xf numFmtId="0" fontId="70" fillId="0" borderId="0" applyBorder="0" applyProtection="0">
      <alignment horizontal="right" vertical="center"/>
    </xf>
    <xf numFmtId="0" fontId="71" fillId="18" borderId="0" applyBorder="0" applyProtection="0">
      <alignment horizontal="center" vertical="center"/>
    </xf>
    <xf numFmtId="0" fontId="71" fillId="19" borderId="0" applyBorder="0" applyProtection="0">
      <alignment horizontal="center" vertical="center"/>
    </xf>
    <xf numFmtId="0" fontId="72" fillId="0" borderId="0"/>
    <xf numFmtId="0" fontId="57" fillId="0" borderId="0"/>
    <xf numFmtId="0" fontId="73" fillId="0" borderId="0" applyFill="0" applyBorder="0" applyProtection="0">
      <alignment horizontal="left"/>
    </xf>
    <xf numFmtId="0" fontId="34" fillId="0" borderId="0" applyFill="0" applyBorder="0" applyProtection="0">
      <alignment horizontal="left" vertical="top"/>
    </xf>
    <xf numFmtId="0" fontId="50" fillId="0" borderId="0">
      <alignment horizontal="center"/>
    </xf>
    <xf numFmtId="0" fontId="74" fillId="0" borderId="0"/>
    <xf numFmtId="0" fontId="75" fillId="0" borderId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2" fontId="2" fillId="20" borderId="11" applyAlignment="0" applyProtection="0"/>
    <xf numFmtId="0" fontId="29" fillId="14" borderId="11">
      <alignment horizontal="left" vertical="center" wrapText="1"/>
    </xf>
    <xf numFmtId="213" fontId="18" fillId="0" borderId="11">
      <alignment horizontal="center" vertical="center" wrapText="1"/>
    </xf>
    <xf numFmtId="214" fontId="18" fillId="20" borderId="11">
      <alignment horizontal="center" vertical="center" wrapText="1"/>
      <protection locked="0"/>
    </xf>
    <xf numFmtId="0" fontId="3" fillId="15" borderId="0"/>
    <xf numFmtId="0" fontId="13" fillId="0" borderId="0"/>
    <xf numFmtId="0" fontId="2" fillId="0" borderId="14" applyNumberFormat="0" applyFill="0" applyAlignment="0" applyProtection="0"/>
    <xf numFmtId="0" fontId="76" fillId="0" borderId="0">
      <alignment horizontal="fill"/>
    </xf>
    <xf numFmtId="177" fontId="77" fillId="21" borderId="15">
      <alignment horizontal="center" vertical="center"/>
    </xf>
    <xf numFmtId="0" fontId="78" fillId="0" borderId="0"/>
    <xf numFmtId="215" fontId="2" fillId="0" borderId="0" applyFill="0" applyBorder="0" applyAlignment="0" applyProtection="0"/>
    <xf numFmtId="216" fontId="2" fillId="0" borderId="0" applyFill="0" applyBorder="0" applyAlignment="0" applyProtection="0"/>
    <xf numFmtId="0" fontId="78" fillId="0" borderId="0"/>
    <xf numFmtId="217" fontId="2" fillId="0" borderId="0" applyFill="0" applyBorder="0" applyAlignment="0" applyProtection="0"/>
    <xf numFmtId="218" fontId="2" fillId="0" borderId="0" applyFill="0" applyBorder="0" applyAlignment="0" applyProtection="0"/>
    <xf numFmtId="0" fontId="79" fillId="0" borderId="0" applyBorder="0" applyProtection="0">
      <alignment horizontal="right"/>
    </xf>
    <xf numFmtId="0" fontId="3" fillId="0" borderId="0" applyNumberFormat="0" applyFill="0" applyBorder="0" applyProtection="0">
      <alignment vertical="center"/>
    </xf>
    <xf numFmtId="219" fontId="2" fillId="0" borderId="0" applyFill="0" applyBorder="0" applyAlignment="0" applyProtection="0"/>
    <xf numFmtId="220" fontId="7" fillId="0" borderId="16">
      <protection locked="0"/>
    </xf>
    <xf numFmtId="3" fontId="80" fillId="0" borderId="0">
      <alignment horizontal="center" vertical="center" textRotation="90" wrapText="1"/>
    </xf>
    <xf numFmtId="14" fontId="81" fillId="0" borderId="0"/>
    <xf numFmtId="0" fontId="82" fillId="0" borderId="0" applyBorder="0">
      <alignment horizontal="center" vertical="center" wrapText="1"/>
    </xf>
    <xf numFmtId="0" fontId="83" fillId="0" borderId="0" applyBorder="0" applyProtection="0">
      <alignment horizontal="left"/>
    </xf>
    <xf numFmtId="0" fontId="84" fillId="0" borderId="0" applyBorder="0">
      <alignment horizontal="center" vertical="center" wrapText="1"/>
    </xf>
    <xf numFmtId="220" fontId="85" fillId="22" borderId="16"/>
    <xf numFmtId="4" fontId="86" fillId="9" borderId="0" applyBorder="0">
      <alignment horizontal="right"/>
    </xf>
    <xf numFmtId="0" fontId="87" fillId="0" borderId="0" applyBorder="0" applyProtection="0"/>
    <xf numFmtId="0" fontId="87" fillId="0" borderId="0" applyBorder="0" applyProtection="0">
      <alignment horizontal="left"/>
    </xf>
    <xf numFmtId="0" fontId="9" fillId="0" borderId="0">
      <alignment horizontal="center" vertical="top" wrapText="1"/>
    </xf>
    <xf numFmtId="0" fontId="15" fillId="0" borderId="0">
      <alignment horizontal="center" vertical="center" wrapText="1"/>
    </xf>
    <xf numFmtId="0" fontId="20" fillId="0" borderId="0" applyFill="0">
      <alignment wrapText="1"/>
    </xf>
    <xf numFmtId="7" fontId="88" fillId="0" borderId="0"/>
    <xf numFmtId="0" fontId="89" fillId="0" borderId="0" applyFill="0"/>
    <xf numFmtId="0" fontId="7" fillId="0" borderId="0"/>
    <xf numFmtId="0" fontId="7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90" fillId="0" borderId="0"/>
    <xf numFmtId="0" fontId="90" fillId="0" borderId="0"/>
    <xf numFmtId="0" fontId="91" fillId="0" borderId="0"/>
    <xf numFmtId="0" fontId="3" fillId="0" borderId="0"/>
    <xf numFmtId="0" fontId="3" fillId="0" borderId="0"/>
    <xf numFmtId="0" fontId="2" fillId="0" borderId="0"/>
    <xf numFmtId="0" fontId="92" fillId="9" borderId="0" applyNumberFormat="0" applyBorder="0" applyAlignment="0">
      <protection locked="0"/>
    </xf>
    <xf numFmtId="0" fontId="87" fillId="0" borderId="0" applyBorder="0" applyProtection="0"/>
    <xf numFmtId="9" fontId="91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83" fillId="0" borderId="0" applyBorder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49" fontId="94" fillId="0" borderId="0"/>
    <xf numFmtId="49" fontId="95" fillId="0" borderId="0">
      <alignment vertical="top"/>
    </xf>
    <xf numFmtId="49" fontId="20" fillId="0" borderId="0">
      <alignment horizontal="center"/>
    </xf>
    <xf numFmtId="221" fontId="96" fillId="0" borderId="0"/>
    <xf numFmtId="222" fontId="2" fillId="0" borderId="0" applyFill="0" applyBorder="0" applyAlignment="0" applyProtection="0"/>
    <xf numFmtId="3" fontId="2" fillId="0" borderId="0" applyBorder="0">
      <alignment horizontal="right"/>
      <protection locked="0"/>
    </xf>
    <xf numFmtId="223" fontId="2" fillId="0" borderId="0" applyFill="0" applyBorder="0" applyAlignment="0" applyProtection="0"/>
    <xf numFmtId="0" fontId="87" fillId="0" borderId="0" applyBorder="0" applyProtection="0"/>
    <xf numFmtId="224" fontId="2" fillId="0" borderId="0" applyFill="0" applyBorder="0" applyAlignment="0" applyProtection="0"/>
    <xf numFmtId="225" fontId="2" fillId="0" borderId="0" applyFill="0" applyBorder="0" applyAlignment="0" applyProtection="0"/>
    <xf numFmtId="225" fontId="2" fillId="0" borderId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4" fontId="2" fillId="14" borderId="0" applyBorder="0">
      <alignment horizontal="right"/>
    </xf>
    <xf numFmtId="4" fontId="86" fillId="23" borderId="0" applyBorder="0">
      <alignment horizontal="right"/>
    </xf>
    <xf numFmtId="4" fontId="2" fillId="14" borderId="0" applyBorder="0">
      <alignment horizontal="right"/>
    </xf>
    <xf numFmtId="227" fontId="97" fillId="12" borderId="17">
      <alignment vertical="center"/>
    </xf>
    <xf numFmtId="228" fontId="5" fillId="0" borderId="0">
      <protection locked="0"/>
    </xf>
    <xf numFmtId="0" fontId="81" fillId="0" borderId="6" applyNumberFormat="0" applyFill="0" applyAlignment="0" applyProtection="0"/>
    <xf numFmtId="0" fontId="98" fillId="0" borderId="0"/>
    <xf numFmtId="0" fontId="98" fillId="0" borderId="0"/>
    <xf numFmtId="0" fontId="9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9" fillId="0" borderId="0"/>
    <xf numFmtId="0" fontId="3" fillId="0" borderId="0"/>
    <xf numFmtId="0" fontId="3" fillId="0" borderId="0"/>
    <xf numFmtId="44" fontId="91" fillId="0" borderId="0" applyFont="0" applyFill="0" applyBorder="0" applyAlignment="0" applyProtection="0"/>
    <xf numFmtId="229" fontId="100" fillId="25" borderId="19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113" fillId="0" borderId="0"/>
    <xf numFmtId="0" fontId="99" fillId="0" borderId="0"/>
    <xf numFmtId="226" fontId="113" fillId="0" borderId="0" applyFont="0" applyFill="0" applyBorder="0" applyAlignment="0" applyProtection="0"/>
  </cellStyleXfs>
  <cellXfs count="249">
    <xf numFmtId="0" fontId="0" fillId="0" borderId="0" xfId="0"/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10" fillId="5" borderId="1" xfId="0" applyFont="1" applyFill="1" applyBorder="1" applyAlignment="1">
      <alignment horizontal="center" vertical="center"/>
    </xf>
    <xf numFmtId="0" fontId="104" fillId="5" borderId="1" xfId="0" applyFont="1" applyFill="1" applyBorder="1" applyAlignment="1">
      <alignment horizontal="center" vertical="center" wrapText="1"/>
    </xf>
    <xf numFmtId="0" fontId="104" fillId="5" borderId="1" xfId="0" applyFont="1" applyFill="1" applyBorder="1" applyAlignment="1">
      <alignment horizontal="center" vertical="center"/>
    </xf>
    <xf numFmtId="0" fontId="104" fillId="0" borderId="1" xfId="0" applyFont="1" applyBorder="1" applyAlignment="1">
      <alignment horizontal="center" vertical="center" wrapText="1"/>
    </xf>
    <xf numFmtId="166" fontId="104" fillId="5" borderId="1" xfId="0" applyNumberFormat="1" applyFont="1" applyFill="1" applyBorder="1" applyAlignment="1">
      <alignment horizontal="center" vertical="center" wrapText="1"/>
    </xf>
    <xf numFmtId="0" fontId="103" fillId="0" borderId="1" xfId="0" applyFont="1" applyBorder="1" applyAlignment="1">
      <alignment horizontal="center" vertical="center"/>
    </xf>
    <xf numFmtId="166" fontId="103" fillId="5" borderId="1" xfId="0" applyNumberFormat="1" applyFont="1" applyFill="1" applyBorder="1" applyAlignment="1">
      <alignment horizontal="center" vertical="center"/>
    </xf>
    <xf numFmtId="0" fontId="104" fillId="5" borderId="20" xfId="0" applyFont="1" applyFill="1" applyBorder="1" applyAlignment="1">
      <alignment vertical="center"/>
    </xf>
    <xf numFmtId="0" fontId="104" fillId="5" borderId="21" xfId="0" applyFont="1" applyFill="1" applyBorder="1" applyAlignment="1">
      <alignment vertical="center"/>
    </xf>
    <xf numFmtId="0" fontId="104" fillId="5" borderId="22" xfId="0" applyFont="1" applyFill="1" applyBorder="1" applyAlignment="1">
      <alignment vertical="center"/>
    </xf>
    <xf numFmtId="0" fontId="103" fillId="0" borderId="0" xfId="0" applyFont="1" applyFill="1" applyAlignment="1">
      <alignment vertical="center"/>
    </xf>
    <xf numFmtId="0" fontId="110" fillId="0" borderId="1" xfId="0" applyFont="1" applyFill="1" applyBorder="1" applyAlignment="1">
      <alignment horizontal="center" vertical="center" wrapText="1"/>
    </xf>
    <xf numFmtId="0" fontId="110" fillId="0" borderId="1" xfId="0" applyFont="1" applyBorder="1" applyAlignment="1">
      <alignment horizontal="center" vertical="center" wrapText="1"/>
    </xf>
    <xf numFmtId="166" fontId="110" fillId="5" borderId="1" xfId="0" applyNumberFormat="1" applyFont="1" applyFill="1" applyBorder="1" applyAlignment="1">
      <alignment horizontal="center" vertical="center"/>
    </xf>
    <xf numFmtId="166" fontId="50" fillId="5" borderId="20" xfId="0" quotePrefix="1" applyNumberFormat="1" applyFont="1" applyFill="1" applyBorder="1" applyAlignment="1">
      <alignment horizontal="center" vertical="center"/>
    </xf>
    <xf numFmtId="166" fontId="50" fillId="5" borderId="20" xfId="0" applyNumberFormat="1" applyFont="1" applyFill="1" applyBorder="1" applyAlignment="1">
      <alignment horizontal="center" vertical="center"/>
    </xf>
    <xf numFmtId="166" fontId="50" fillId="5" borderId="1" xfId="0" applyNumberFormat="1" applyFont="1" applyFill="1" applyBorder="1" applyAlignment="1">
      <alignment horizontal="center" vertical="center"/>
    </xf>
    <xf numFmtId="166" fontId="110" fillId="5" borderId="20" xfId="0" applyNumberFormat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104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1" fontId="110" fillId="0" borderId="1" xfId="0" applyNumberFormat="1" applyFont="1" applyFill="1" applyBorder="1" applyAlignment="1">
      <alignment horizontal="center" vertical="center" wrapText="1"/>
    </xf>
    <xf numFmtId="1" fontId="110" fillId="0" borderId="1" xfId="0" applyNumberFormat="1" applyFont="1" applyFill="1" applyBorder="1" applyAlignment="1">
      <alignment horizontal="center" vertical="center"/>
    </xf>
    <xf numFmtId="0" fontId="104" fillId="0" borderId="1" xfId="0" applyFont="1" applyBorder="1" applyAlignment="1">
      <alignment horizontal="center" vertical="center"/>
    </xf>
    <xf numFmtId="166" fontId="105" fillId="5" borderId="1" xfId="0" applyNumberFormat="1" applyFont="1" applyFill="1" applyBorder="1" applyAlignment="1">
      <alignment horizontal="center" vertical="center"/>
    </xf>
    <xf numFmtId="0" fontId="110" fillId="0" borderId="1" xfId="0" applyFont="1" applyBorder="1" applyAlignment="1">
      <alignment horizontal="center" vertical="center"/>
    </xf>
    <xf numFmtId="166" fontId="104" fillId="5" borderId="1" xfId="0" applyNumberFormat="1" applyFont="1" applyFill="1" applyBorder="1" applyAlignment="1">
      <alignment horizontal="center" vertical="center"/>
    </xf>
    <xf numFmtId="0" fontId="110" fillId="0" borderId="0" xfId="0" applyFont="1" applyBorder="1" applyAlignment="1">
      <alignment horizontal="center" vertical="center"/>
    </xf>
    <xf numFmtId="166" fontId="103" fillId="5" borderId="0" xfId="0" applyNumberFormat="1" applyFont="1" applyFill="1" applyBorder="1" applyAlignment="1">
      <alignment horizontal="center" vertical="center"/>
    </xf>
    <xf numFmtId="166" fontId="110" fillId="5" borderId="1" xfId="0" applyNumberFormat="1" applyFont="1" applyFill="1" applyBorder="1" applyAlignment="1">
      <alignment horizontal="center" vertical="center" wrapText="1"/>
    </xf>
    <xf numFmtId="0" fontId="105" fillId="0" borderId="1" xfId="0" applyFont="1" applyBorder="1" applyAlignment="1">
      <alignment horizontal="center" vertical="center"/>
    </xf>
    <xf numFmtId="0" fontId="50" fillId="0" borderId="1" xfId="0" applyNumberFormat="1" applyFont="1" applyFill="1" applyBorder="1" applyAlignment="1" applyProtection="1">
      <alignment vertical="top"/>
    </xf>
    <xf numFmtId="0" fontId="29" fillId="0" borderId="1" xfId="0" applyNumberFormat="1" applyFont="1" applyFill="1" applyBorder="1" applyAlignment="1" applyProtection="1">
      <alignment vertical="top"/>
    </xf>
    <xf numFmtId="0" fontId="29" fillId="0" borderId="1" xfId="0" applyNumberFormat="1" applyFont="1" applyFill="1" applyBorder="1" applyAlignment="1" applyProtection="1">
      <alignment horizontal="center" vertical="top"/>
    </xf>
    <xf numFmtId="0" fontId="29" fillId="0" borderId="2" xfId="0" applyNumberFormat="1" applyFont="1" applyFill="1" applyBorder="1" applyAlignment="1" applyProtection="1">
      <alignment vertical="top"/>
    </xf>
    <xf numFmtId="0" fontId="103" fillId="0" borderId="0" xfId="362" applyFont="1" applyAlignment="1">
      <alignment vertical="center"/>
    </xf>
    <xf numFmtId="0" fontId="103" fillId="0" borderId="0" xfId="362" applyFont="1" applyAlignment="1">
      <alignment horizontal="center" vertical="center"/>
    </xf>
    <xf numFmtId="0" fontId="114" fillId="3" borderId="1" xfId="362" applyFont="1" applyFill="1" applyBorder="1" applyAlignment="1">
      <alignment horizontal="center" vertical="center" wrapText="1"/>
    </xf>
    <xf numFmtId="0" fontId="115" fillId="0" borderId="0" xfId="362" applyFont="1" applyAlignment="1">
      <alignment horizontal="center" vertical="center"/>
    </xf>
    <xf numFmtId="0" fontId="116" fillId="0" borderId="0" xfId="362" applyFont="1" applyAlignment="1">
      <alignment vertical="center"/>
    </xf>
    <xf numFmtId="0" fontId="117" fillId="26" borderId="21" xfId="362" applyFont="1" applyFill="1" applyBorder="1" applyAlignment="1">
      <alignment horizontal="center" vertical="center"/>
    </xf>
    <xf numFmtId="0" fontId="108" fillId="0" borderId="1" xfId="362" applyFont="1" applyBorder="1" applyAlignment="1">
      <alignment vertical="center"/>
    </xf>
    <xf numFmtId="0" fontId="50" fillId="26" borderId="1" xfId="362" applyFont="1" applyFill="1" applyBorder="1" applyAlignment="1">
      <alignment horizontal="center" vertical="center"/>
    </xf>
    <xf numFmtId="0" fontId="117" fillId="26" borderId="20" xfId="362" applyFont="1" applyFill="1" applyBorder="1" applyAlignment="1">
      <alignment vertical="center"/>
    </xf>
    <xf numFmtId="0" fontId="117" fillId="26" borderId="21" xfId="362" applyFont="1" applyFill="1" applyBorder="1" applyAlignment="1">
      <alignment vertical="center"/>
    </xf>
    <xf numFmtId="0" fontId="117" fillId="0" borderId="20" xfId="362" applyFont="1" applyBorder="1" applyAlignment="1">
      <alignment vertical="center"/>
    </xf>
    <xf numFmtId="0" fontId="117" fillId="0" borderId="21" xfId="362" applyFont="1" applyBorder="1" applyAlignment="1">
      <alignment vertical="center"/>
    </xf>
    <xf numFmtId="0" fontId="50" fillId="26" borderId="20" xfId="362" applyFont="1" applyFill="1" applyBorder="1" applyAlignment="1">
      <alignment horizontal="center" vertical="center"/>
    </xf>
    <xf numFmtId="0" fontId="50" fillId="26" borderId="1" xfId="362" applyFont="1" applyFill="1" applyBorder="1" applyAlignment="1">
      <alignment horizontal="left" vertical="center"/>
    </xf>
    <xf numFmtId="0" fontId="50" fillId="26" borderId="1" xfId="362" applyFont="1" applyFill="1" applyBorder="1" applyAlignment="1">
      <alignment vertical="center"/>
    </xf>
    <xf numFmtId="0" fontId="50" fillId="26" borderId="3" xfId="362" applyFont="1" applyFill="1" applyBorder="1" applyAlignment="1">
      <alignment horizontal="center" vertical="center"/>
    </xf>
    <xf numFmtId="0" fontId="117" fillId="0" borderId="29" xfId="362" applyFont="1" applyBorder="1" applyAlignment="1">
      <alignment vertical="center"/>
    </xf>
    <xf numFmtId="0" fontId="117" fillId="26" borderId="29" xfId="362" applyFont="1" applyFill="1" applyBorder="1" applyAlignment="1">
      <alignment horizontal="center" vertical="center"/>
    </xf>
    <xf numFmtId="0" fontId="117" fillId="0" borderId="21" xfId="362" applyFont="1" applyBorder="1" applyAlignment="1">
      <alignment horizontal="center" vertical="center"/>
    </xf>
    <xf numFmtId="0" fontId="119" fillId="0" borderId="0" xfId="0" applyFont="1"/>
    <xf numFmtId="0" fontId="29" fillId="0" borderId="0" xfId="362" applyFont="1" applyAlignment="1">
      <alignment vertical="center"/>
    </xf>
    <xf numFmtId="0" fontId="118" fillId="0" borderId="0" xfId="362" applyFont="1" applyAlignment="1">
      <alignment vertical="center"/>
    </xf>
    <xf numFmtId="0" fontId="121" fillId="4" borderId="1" xfId="362" applyFont="1" applyFill="1" applyBorder="1" applyAlignment="1">
      <alignment horizontal="center" vertical="center"/>
    </xf>
    <xf numFmtId="0" fontId="122" fillId="4" borderId="1" xfId="362" applyFont="1" applyFill="1" applyBorder="1" applyAlignment="1">
      <alignment vertical="center" wrapText="1"/>
    </xf>
    <xf numFmtId="0" fontId="121" fillId="4" borderId="1" xfId="362" applyFont="1" applyFill="1" applyBorder="1" applyAlignment="1">
      <alignment vertical="center" wrapText="1"/>
    </xf>
    <xf numFmtId="164" fontId="121" fillId="4" borderId="1" xfId="362" applyNumberFormat="1" applyFont="1" applyFill="1" applyBorder="1" applyAlignment="1">
      <alignment horizontal="center" vertical="center"/>
    </xf>
    <xf numFmtId="3" fontId="121" fillId="4" borderId="1" xfId="362" applyNumberFormat="1" applyFont="1" applyFill="1" applyBorder="1" applyAlignment="1">
      <alignment horizontal="center" vertical="center"/>
    </xf>
    <xf numFmtId="0" fontId="121" fillId="0" borderId="0" xfId="362" applyFont="1" applyAlignment="1">
      <alignment vertical="center"/>
    </xf>
    <xf numFmtId="0" fontId="110" fillId="0" borderId="0" xfId="362" applyFont="1" applyAlignment="1">
      <alignment vertical="center"/>
    </xf>
    <xf numFmtId="0" fontId="123" fillId="0" borderId="20" xfId="362" applyFont="1" applyBorder="1" applyAlignment="1">
      <alignment vertical="center"/>
    </xf>
    <xf numFmtId="0" fontId="123" fillId="0" borderId="21" xfId="362" applyFont="1" applyBorder="1" applyAlignment="1">
      <alignment vertical="center"/>
    </xf>
    <xf numFmtId="0" fontId="123" fillId="0" borderId="21" xfId="362" applyFont="1" applyBorder="1" applyAlignment="1">
      <alignment horizontal="center" vertical="center"/>
    </xf>
    <xf numFmtId="0" fontId="119" fillId="0" borderId="0" xfId="362" applyFont="1" applyAlignment="1">
      <alignment vertical="center"/>
    </xf>
    <xf numFmtId="0" fontId="29" fillId="0" borderId="1" xfId="0" applyFont="1" applyBorder="1"/>
    <xf numFmtId="0" fontId="125" fillId="3" borderId="1" xfId="362" applyFont="1" applyFill="1" applyBorder="1" applyAlignment="1">
      <alignment horizontal="center" vertical="center" wrapText="1"/>
    </xf>
    <xf numFmtId="0" fontId="126" fillId="0" borderId="21" xfId="362" applyFont="1" applyBorder="1" applyAlignment="1">
      <alignment horizontal="center" vertical="center"/>
    </xf>
    <xf numFmtId="0" fontId="29" fillId="26" borderId="1" xfId="362" applyFont="1" applyFill="1" applyBorder="1" applyAlignment="1">
      <alignment horizontal="center" vertical="center"/>
    </xf>
    <xf numFmtId="0" fontId="118" fillId="26" borderId="21" xfId="362" applyFont="1" applyFill="1" applyBorder="1" applyAlignment="1">
      <alignment horizontal="center" vertical="center"/>
    </xf>
    <xf numFmtId="164" fontId="29" fillId="26" borderId="1" xfId="362" applyNumberFormat="1" applyFont="1" applyFill="1" applyBorder="1" applyAlignment="1">
      <alignment horizontal="center" vertical="center"/>
    </xf>
    <xf numFmtId="0" fontId="118" fillId="0" borderId="21" xfId="362" applyFont="1" applyBorder="1" applyAlignment="1">
      <alignment horizontal="center" vertical="center"/>
    </xf>
    <xf numFmtId="164" fontId="117" fillId="24" borderId="1" xfId="362" applyNumberFormat="1" applyFont="1" applyFill="1" applyBorder="1" applyAlignment="1">
      <alignment horizontal="center" vertical="center"/>
    </xf>
    <xf numFmtId="0" fontId="117" fillId="0" borderId="0" xfId="362" applyFont="1" applyAlignment="1">
      <alignment vertical="center"/>
    </xf>
    <xf numFmtId="164" fontId="117" fillId="24" borderId="18" xfId="362" applyNumberFormat="1" applyFont="1" applyFill="1" applyBorder="1" applyAlignment="1">
      <alignment horizontal="center" vertical="center"/>
    </xf>
    <xf numFmtId="0" fontId="110" fillId="0" borderId="3" xfId="0" applyFont="1" applyBorder="1" applyAlignment="1">
      <alignment vertical="center" wrapText="1"/>
    </xf>
    <xf numFmtId="0" fontId="110" fillId="0" borderId="3" xfId="0" applyFont="1" applyBorder="1" applyAlignment="1">
      <alignment horizontal="center" vertical="center" wrapText="1"/>
    </xf>
    <xf numFmtId="0" fontId="29" fillId="0" borderId="3" xfId="362" applyFont="1" applyBorder="1" applyAlignment="1">
      <alignment horizontal="center" vertical="center"/>
    </xf>
    <xf numFmtId="0" fontId="110" fillId="0" borderId="1" xfId="0" applyFont="1" applyBorder="1" applyAlignment="1">
      <alignment vertical="center" wrapText="1"/>
    </xf>
    <xf numFmtId="0" fontId="29" fillId="0" borderId="1" xfId="362" applyFont="1" applyBorder="1" applyAlignment="1">
      <alignment horizontal="center" vertical="center"/>
    </xf>
    <xf numFmtId="0" fontId="127" fillId="0" borderId="1" xfId="362" applyFont="1" applyFill="1" applyBorder="1" applyAlignment="1">
      <alignment vertical="center" wrapText="1"/>
    </xf>
    <xf numFmtId="164" fontId="127" fillId="0" borderId="1" xfId="362" applyNumberFormat="1" applyFont="1" applyFill="1" applyBorder="1" applyAlignment="1">
      <alignment horizontal="center" vertical="center"/>
    </xf>
    <xf numFmtId="0" fontId="110" fillId="0" borderId="1" xfId="0" applyFont="1" applyBorder="1" applyAlignment="1">
      <alignment horizontal="center"/>
    </xf>
    <xf numFmtId="3" fontId="127" fillId="0" borderId="1" xfId="362" applyNumberFormat="1" applyFont="1" applyFill="1" applyBorder="1" applyAlignment="1">
      <alignment horizontal="center" vertical="center"/>
    </xf>
    <xf numFmtId="0" fontId="127" fillId="0" borderId="1" xfId="362" applyFont="1" applyBorder="1" applyAlignment="1">
      <alignment horizontal="center" vertical="center"/>
    </xf>
    <xf numFmtId="164" fontId="127" fillId="0" borderId="1" xfId="362" applyNumberFormat="1" applyFont="1" applyBorder="1" applyAlignment="1">
      <alignment horizontal="center" vertical="center"/>
    </xf>
    <xf numFmtId="3" fontId="127" fillId="0" borderId="1" xfId="362" applyNumberFormat="1" applyFont="1" applyBorder="1" applyAlignment="1">
      <alignment horizontal="center" vertical="center"/>
    </xf>
    <xf numFmtId="0" fontId="127" fillId="0" borderId="1" xfId="362" applyFont="1" applyBorder="1" applyAlignment="1">
      <alignment vertical="center" wrapText="1"/>
    </xf>
    <xf numFmtId="0" fontId="50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1" xfId="362" applyFont="1" applyBorder="1" applyAlignment="1">
      <alignment horizontal="right"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/>
    <xf numFmtId="0" fontId="29" fillId="0" borderId="1" xfId="0" applyFont="1" applyBorder="1" applyAlignment="1">
      <alignment horizontal="right" vertical="center"/>
    </xf>
    <xf numFmtId="0" fontId="50" fillId="0" borderId="1" xfId="0" applyFont="1" applyBorder="1" applyAlignment="1">
      <alignment vertical="center" wrapText="1"/>
    </xf>
    <xf numFmtId="0" fontId="29" fillId="0" borderId="20" xfId="362" applyFont="1" applyBorder="1" applyAlignment="1">
      <alignment horizontal="center" vertical="center"/>
    </xf>
    <xf numFmtId="0" fontId="50" fillId="0" borderId="0" xfId="362" applyFont="1" applyAlignment="1">
      <alignment vertical="center"/>
    </xf>
    <xf numFmtId="0" fontId="29" fillId="0" borderId="1" xfId="362" applyFont="1" applyFill="1" applyBorder="1" applyAlignment="1">
      <alignment vertical="center" wrapText="1"/>
    </xf>
    <xf numFmtId="164" fontId="29" fillId="0" borderId="1" xfId="362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right" vertical="center" wrapText="1"/>
    </xf>
    <xf numFmtId="0" fontId="50" fillId="0" borderId="1" xfId="362" applyFont="1" applyFill="1" applyBorder="1" applyAlignment="1">
      <alignment vertical="center" wrapText="1"/>
    </xf>
    <xf numFmtId="0" fontId="29" fillId="0" borderId="1" xfId="0" applyFont="1" applyBorder="1" applyAlignment="1">
      <alignment horizontal="left" vertical="center"/>
    </xf>
    <xf numFmtId="0" fontId="50" fillId="0" borderId="1" xfId="362" applyFont="1" applyBorder="1" applyAlignment="1">
      <alignment vertical="center" wrapText="1"/>
    </xf>
    <xf numFmtId="3" fontId="29" fillId="0" borderId="1" xfId="362" applyNumberFormat="1" applyFont="1" applyBorder="1" applyAlignment="1">
      <alignment horizontal="center" vertical="center"/>
    </xf>
    <xf numFmtId="0" fontId="29" fillId="0" borderId="1" xfId="362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407" applyFont="1" applyFill="1" applyBorder="1" applyAlignment="1">
      <alignment vertical="center" wrapText="1"/>
    </xf>
    <xf numFmtId="0" fontId="50" fillId="0" borderId="1" xfId="0" applyFont="1" applyFill="1" applyBorder="1" applyAlignment="1">
      <alignment wrapText="1"/>
    </xf>
    <xf numFmtId="0" fontId="29" fillId="0" borderId="1" xfId="362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right" wrapText="1"/>
    </xf>
    <xf numFmtId="0" fontId="29" fillId="0" borderId="1" xfId="0" applyFont="1" applyBorder="1" applyAlignment="1">
      <alignment horizontal="left"/>
    </xf>
    <xf numFmtId="0" fontId="29" fillId="0" borderId="1" xfId="0" applyFont="1" applyBorder="1" applyAlignment="1">
      <alignment horizontal="right"/>
    </xf>
    <xf numFmtId="0" fontId="50" fillId="0" borderId="1" xfId="0" applyFont="1" applyFill="1" applyBorder="1"/>
    <xf numFmtId="0" fontId="29" fillId="0" borderId="1" xfId="0" applyFont="1" applyFill="1" applyBorder="1" applyAlignment="1">
      <alignment horizontal="right" wrapText="1"/>
    </xf>
    <xf numFmtId="0" fontId="29" fillId="0" borderId="1" xfId="0" applyFont="1" applyFill="1" applyBorder="1" applyAlignment="1">
      <alignment horizontal="right"/>
    </xf>
    <xf numFmtId="0" fontId="121" fillId="4" borderId="1" xfId="362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 applyProtection="1">
      <alignment horizontal="center" vertical="top"/>
    </xf>
    <xf numFmtId="0" fontId="29" fillId="0" borderId="2" xfId="0" applyNumberFormat="1" applyFont="1" applyFill="1" applyBorder="1" applyAlignment="1" applyProtection="1">
      <alignment horizontal="center" vertical="top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362" applyFont="1" applyFill="1" applyBorder="1" applyAlignment="1">
      <alignment horizontal="center" vertical="center" wrapText="1"/>
    </xf>
    <xf numFmtId="0" fontId="127" fillId="0" borderId="1" xfId="362" applyFont="1" applyFill="1" applyBorder="1" applyAlignment="1">
      <alignment horizontal="center" vertical="center" wrapText="1"/>
    </xf>
    <xf numFmtId="0" fontId="117" fillId="0" borderId="29" xfId="362" applyFont="1" applyBorder="1" applyAlignment="1">
      <alignment horizontal="center" vertical="center"/>
    </xf>
    <xf numFmtId="0" fontId="50" fillId="0" borderId="3" xfId="362" applyFont="1" applyBorder="1" applyAlignment="1">
      <alignment horizontal="center" vertical="center"/>
    </xf>
    <xf numFmtId="0" fontId="50" fillId="0" borderId="1" xfId="362" applyFont="1" applyBorder="1" applyAlignment="1">
      <alignment horizontal="center" vertical="center"/>
    </xf>
    <xf numFmtId="0" fontId="119" fillId="0" borderId="0" xfId="0" applyFont="1" applyAlignment="1">
      <alignment horizontal="center"/>
    </xf>
    <xf numFmtId="0" fontId="29" fillId="26" borderId="1" xfId="362" applyFont="1" applyFill="1" applyBorder="1" applyAlignment="1">
      <alignment vertical="center"/>
    </xf>
    <xf numFmtId="164" fontId="29" fillId="0" borderId="1" xfId="407" applyNumberFormat="1" applyFont="1" applyFill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118" fillId="0" borderId="29" xfId="362" applyFont="1" applyBorder="1" applyAlignment="1">
      <alignment horizontal="center" vertical="center"/>
    </xf>
    <xf numFmtId="0" fontId="29" fillId="0" borderId="1" xfId="407" applyFont="1" applyFill="1" applyBorder="1" applyAlignment="1">
      <alignment horizontal="center" vertical="center"/>
    </xf>
    <xf numFmtId="0" fontId="29" fillId="26" borderId="1" xfId="362" applyFont="1" applyFill="1" applyBorder="1" applyAlignment="1">
      <alignment horizontal="left" vertical="center"/>
    </xf>
    <xf numFmtId="164" fontId="126" fillId="0" borderId="21" xfId="362" applyNumberFormat="1" applyFont="1" applyBorder="1" applyAlignment="1">
      <alignment horizontal="center" vertical="center"/>
    </xf>
    <xf numFmtId="164" fontId="118" fillId="26" borderId="21" xfId="362" applyNumberFormat="1" applyFont="1" applyFill="1" applyBorder="1" applyAlignment="1">
      <alignment horizontal="center" vertical="center"/>
    </xf>
    <xf numFmtId="164" fontId="29" fillId="0" borderId="1" xfId="0" applyNumberFormat="1" applyFont="1" applyFill="1" applyBorder="1" applyAlignment="1" applyProtection="1">
      <alignment horizontal="center" vertical="top"/>
    </xf>
    <xf numFmtId="164" fontId="29" fillId="0" borderId="2" xfId="0" applyNumberFormat="1" applyFont="1" applyFill="1" applyBorder="1" applyAlignment="1" applyProtection="1">
      <alignment horizontal="center" vertical="top"/>
    </xf>
    <xf numFmtId="164" fontId="118" fillId="0" borderId="20" xfId="362" applyNumberFormat="1" applyFont="1" applyBorder="1" applyAlignment="1">
      <alignment horizontal="center" vertical="center"/>
    </xf>
    <xf numFmtId="164" fontId="118" fillId="0" borderId="21" xfId="362" applyNumberFormat="1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/>
    </xf>
    <xf numFmtId="164" fontId="29" fillId="0" borderId="1" xfId="0" applyNumberFormat="1" applyFont="1" applyFill="1" applyBorder="1" applyAlignment="1">
      <alignment horizontal="center"/>
    </xf>
    <xf numFmtId="206" fontId="121" fillId="4" borderId="1" xfId="362" applyNumberFormat="1" applyFont="1" applyFill="1" applyBorder="1" applyAlignment="1">
      <alignment horizontal="center" vertical="center"/>
    </xf>
    <xf numFmtId="206" fontId="126" fillId="0" borderId="21" xfId="362" applyNumberFormat="1" applyFont="1" applyBorder="1" applyAlignment="1">
      <alignment horizontal="center" vertical="center"/>
    </xf>
    <xf numFmtId="0" fontId="29" fillId="0" borderId="1" xfId="362" applyFont="1" applyBorder="1" applyAlignment="1">
      <alignment horizontal="right" vertical="center" wrapText="1"/>
    </xf>
    <xf numFmtId="206" fontId="126" fillId="0" borderId="22" xfId="362" applyNumberFormat="1" applyFont="1" applyBorder="1" applyAlignment="1">
      <alignment horizontal="center" vertical="center"/>
    </xf>
    <xf numFmtId="164" fontId="122" fillId="4" borderId="1" xfId="362" applyNumberFormat="1" applyFont="1" applyFill="1" applyBorder="1" applyAlignment="1">
      <alignment vertical="center" wrapText="1"/>
    </xf>
    <xf numFmtId="0" fontId="119" fillId="0" borderId="36" xfId="0" applyFont="1" applyBorder="1" applyAlignment="1">
      <alignment horizontal="center"/>
    </xf>
    <xf numFmtId="0" fontId="119" fillId="0" borderId="37" xfId="0" applyFont="1" applyBorder="1" applyAlignment="1">
      <alignment horizontal="center"/>
    </xf>
    <xf numFmtId="0" fontId="119" fillId="0" borderId="38" xfId="0" applyFont="1" applyBorder="1" applyAlignment="1">
      <alignment horizontal="center"/>
    </xf>
    <xf numFmtId="0" fontId="119" fillId="0" borderId="30" xfId="0" applyFont="1" applyBorder="1" applyAlignment="1">
      <alignment horizontal="center"/>
    </xf>
    <xf numFmtId="0" fontId="119" fillId="0" borderId="41" xfId="0" applyFont="1" applyBorder="1" applyAlignment="1">
      <alignment horizontal="center"/>
    </xf>
    <xf numFmtId="0" fontId="119" fillId="0" borderId="42" xfId="0" applyFont="1" applyBorder="1" applyAlignment="1">
      <alignment horizontal="center"/>
    </xf>
    <xf numFmtId="0" fontId="119" fillId="0" borderId="43" xfId="0" applyFont="1" applyBorder="1" applyAlignment="1">
      <alignment horizontal="center"/>
    </xf>
    <xf numFmtId="230" fontId="29" fillId="26" borderId="1" xfId="362" applyNumberFormat="1" applyFont="1" applyFill="1" applyBorder="1" applyAlignment="1">
      <alignment horizontal="center" vertical="center"/>
    </xf>
    <xf numFmtId="230" fontId="127" fillId="0" borderId="1" xfId="362" applyNumberFormat="1" applyFont="1" applyBorder="1" applyAlignment="1">
      <alignment horizontal="center" vertical="center"/>
    </xf>
    <xf numFmtId="230" fontId="117" fillId="24" borderId="1" xfId="362" applyNumberFormat="1" applyFont="1" applyFill="1" applyBorder="1" applyAlignment="1">
      <alignment horizontal="center" vertical="center"/>
    </xf>
    <xf numFmtId="230" fontId="121" fillId="4" borderId="1" xfId="362" applyNumberFormat="1" applyFont="1" applyFill="1" applyBorder="1" applyAlignment="1">
      <alignment horizontal="center" vertical="center"/>
    </xf>
    <xf numFmtId="230" fontId="118" fillId="26" borderId="21" xfId="362" applyNumberFormat="1" applyFont="1" applyFill="1" applyBorder="1" applyAlignment="1">
      <alignment horizontal="center" vertical="center"/>
    </xf>
    <xf numFmtId="230" fontId="118" fillId="26" borderId="22" xfId="362" applyNumberFormat="1" applyFont="1" applyFill="1" applyBorder="1" applyAlignment="1">
      <alignment horizontal="center" vertical="center"/>
    </xf>
    <xf numFmtId="230" fontId="118" fillId="0" borderId="21" xfId="362" applyNumberFormat="1" applyFont="1" applyBorder="1" applyAlignment="1">
      <alignment horizontal="center" vertical="center"/>
    </xf>
    <xf numFmtId="230" fontId="118" fillId="0" borderId="22" xfId="362" applyNumberFormat="1" applyFont="1" applyBorder="1" applyAlignment="1">
      <alignment horizontal="center" vertical="center"/>
    </xf>
    <xf numFmtId="230" fontId="29" fillId="0" borderId="1" xfId="0" applyNumberFormat="1" applyFont="1" applyBorder="1" applyAlignment="1">
      <alignment horizontal="center"/>
    </xf>
    <xf numFmtId="230" fontId="29" fillId="0" borderId="1" xfId="362" applyNumberFormat="1" applyFont="1" applyBorder="1" applyAlignment="1">
      <alignment horizontal="center" vertical="center"/>
    </xf>
    <xf numFmtId="230" fontId="29" fillId="0" borderId="1" xfId="0" applyNumberFormat="1" applyFont="1" applyBorder="1" applyAlignment="1">
      <alignment horizontal="center" vertical="center"/>
    </xf>
    <xf numFmtId="230" fontId="118" fillId="0" borderId="29" xfId="362" applyNumberFormat="1" applyFont="1" applyBorder="1" applyAlignment="1">
      <alignment horizontal="center" vertical="center"/>
    </xf>
    <xf numFmtId="230" fontId="110" fillId="0" borderId="1" xfId="0" applyNumberFormat="1" applyFont="1" applyBorder="1" applyAlignment="1">
      <alignment horizontal="center"/>
    </xf>
    <xf numFmtId="230" fontId="127" fillId="0" borderId="1" xfId="362" applyNumberFormat="1" applyFont="1" applyFill="1" applyBorder="1" applyAlignment="1">
      <alignment horizontal="center" vertical="center"/>
    </xf>
    <xf numFmtId="230" fontId="117" fillId="24" borderId="18" xfId="362" applyNumberFormat="1" applyFont="1" applyFill="1" applyBorder="1" applyAlignment="1">
      <alignment horizontal="center" vertical="center"/>
    </xf>
    <xf numFmtId="230" fontId="117" fillId="24" borderId="2" xfId="362" applyNumberFormat="1" applyFont="1" applyFill="1" applyBorder="1" applyAlignment="1">
      <alignment horizontal="center" vertical="center"/>
    </xf>
    <xf numFmtId="230" fontId="110" fillId="0" borderId="3" xfId="0" applyNumberFormat="1" applyFont="1" applyBorder="1" applyAlignment="1">
      <alignment horizontal="center" vertical="center" wrapText="1"/>
    </xf>
    <xf numFmtId="230" fontId="29" fillId="0" borderId="28" xfId="362" applyNumberFormat="1" applyFont="1" applyBorder="1" applyAlignment="1">
      <alignment horizontal="center" vertical="center"/>
    </xf>
    <xf numFmtId="230" fontId="29" fillId="0" borderId="3" xfId="362" applyNumberFormat="1" applyFont="1" applyBorder="1" applyAlignment="1">
      <alignment horizontal="center" vertical="center"/>
    </xf>
    <xf numFmtId="230" fontId="110" fillId="0" borderId="1" xfId="0" applyNumberFormat="1" applyFont="1" applyBorder="1" applyAlignment="1">
      <alignment horizontal="center" vertical="center" wrapText="1"/>
    </xf>
    <xf numFmtId="230" fontId="29" fillId="0" borderId="22" xfId="362" applyNumberFormat="1" applyFont="1" applyBorder="1" applyAlignment="1">
      <alignment horizontal="center" vertical="center"/>
    </xf>
    <xf numFmtId="230" fontId="29" fillId="0" borderId="1" xfId="362" applyNumberFormat="1" applyFont="1" applyFill="1" applyBorder="1" applyAlignment="1">
      <alignment horizontal="center" vertical="center"/>
    </xf>
    <xf numFmtId="231" fontId="119" fillId="0" borderId="39" xfId="0" applyNumberFormat="1" applyFont="1" applyBorder="1" applyAlignment="1">
      <alignment horizontal="center"/>
    </xf>
    <xf numFmtId="231" fontId="119" fillId="0" borderId="3" xfId="0" applyNumberFormat="1" applyFont="1" applyBorder="1" applyAlignment="1">
      <alignment horizontal="center"/>
    </xf>
    <xf numFmtId="231" fontId="119" fillId="0" borderId="40" xfId="0" applyNumberFormat="1" applyFont="1" applyBorder="1" applyAlignment="1">
      <alignment horizontal="center"/>
    </xf>
    <xf numFmtId="231" fontId="119" fillId="0" borderId="31" xfId="0" applyNumberFormat="1" applyFont="1" applyBorder="1" applyAlignment="1">
      <alignment horizontal="center"/>
    </xf>
    <xf numFmtId="231" fontId="119" fillId="0" borderId="1" xfId="0" applyNumberFormat="1" applyFont="1" applyBorder="1" applyAlignment="1">
      <alignment horizontal="center"/>
    </xf>
    <xf numFmtId="231" fontId="119" fillId="0" borderId="32" xfId="0" applyNumberFormat="1" applyFont="1" applyBorder="1" applyAlignment="1">
      <alignment horizontal="center"/>
    </xf>
    <xf numFmtId="231" fontId="119" fillId="0" borderId="33" xfId="0" applyNumberFormat="1" applyFont="1" applyBorder="1" applyAlignment="1">
      <alignment horizontal="center"/>
    </xf>
    <xf numFmtId="231" fontId="119" fillId="0" borderId="34" xfId="0" applyNumberFormat="1" applyFont="1" applyBorder="1" applyAlignment="1">
      <alignment horizontal="center"/>
    </xf>
    <xf numFmtId="231" fontId="119" fillId="0" borderId="35" xfId="0" applyNumberFormat="1" applyFont="1" applyBorder="1" applyAlignment="1">
      <alignment horizontal="center"/>
    </xf>
    <xf numFmtId="0" fontId="29" fillId="26" borderId="1" xfId="362" applyFont="1" applyFill="1" applyBorder="1" applyAlignment="1">
      <alignment vertical="center" wrapText="1"/>
    </xf>
    <xf numFmtId="230" fontId="122" fillId="4" borderId="1" xfId="362" applyNumberFormat="1" applyFont="1" applyFill="1" applyBorder="1" applyAlignment="1">
      <alignment horizontal="center" vertical="center" wrapText="1"/>
    </xf>
    <xf numFmtId="0" fontId="104" fillId="0" borderId="0" xfId="0" applyFont="1" applyAlignment="1">
      <alignment horizontal="center" vertical="center"/>
    </xf>
    <xf numFmtId="0" fontId="104" fillId="0" borderId="2" xfId="0" applyFont="1" applyFill="1" applyBorder="1" applyAlignment="1">
      <alignment horizontal="center" vertical="center" wrapText="1"/>
    </xf>
    <xf numFmtId="0" fontId="104" fillId="0" borderId="18" xfId="0" applyFont="1" applyFill="1" applyBorder="1" applyAlignment="1">
      <alignment horizontal="center" vertical="center" wrapText="1"/>
    </xf>
    <xf numFmtId="0" fontId="104" fillId="0" borderId="3" xfId="0" applyFont="1" applyFill="1" applyBorder="1" applyAlignment="1">
      <alignment horizontal="center" vertical="center" wrapText="1"/>
    </xf>
    <xf numFmtId="0" fontId="104" fillId="0" borderId="20" xfId="0" applyFont="1" applyFill="1" applyBorder="1" applyAlignment="1">
      <alignment horizontal="center" vertical="center"/>
    </xf>
    <xf numFmtId="0" fontId="104" fillId="0" borderId="21" xfId="0" applyFont="1" applyFill="1" applyBorder="1" applyAlignment="1">
      <alignment horizontal="center" vertical="center"/>
    </xf>
    <xf numFmtId="0" fontId="104" fillId="0" borderId="22" xfId="0" applyFont="1" applyFill="1" applyBorder="1" applyAlignment="1">
      <alignment horizontal="center" vertical="center"/>
    </xf>
    <xf numFmtId="0" fontId="104" fillId="5" borderId="23" xfId="0" applyFont="1" applyFill="1" applyBorder="1" applyAlignment="1">
      <alignment horizontal="center" vertical="center" wrapText="1"/>
    </xf>
    <xf numFmtId="0" fontId="104" fillId="5" borderId="24" xfId="0" applyFont="1" applyFill="1" applyBorder="1" applyAlignment="1">
      <alignment horizontal="center" vertical="center" wrapText="1"/>
    </xf>
    <xf numFmtId="0" fontId="104" fillId="5" borderId="25" xfId="0" applyFont="1" applyFill="1" applyBorder="1" applyAlignment="1">
      <alignment horizontal="center" vertical="center" wrapText="1"/>
    </xf>
    <xf numFmtId="0" fontId="104" fillId="5" borderId="26" xfId="0" applyFont="1" applyFill="1" applyBorder="1" applyAlignment="1">
      <alignment horizontal="center" vertical="center" wrapText="1"/>
    </xf>
    <xf numFmtId="0" fontId="104" fillId="0" borderId="1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 wrapText="1"/>
    </xf>
    <xf numFmtId="0" fontId="104" fillId="5" borderId="27" xfId="0" applyFont="1" applyFill="1" applyBorder="1" applyAlignment="1">
      <alignment horizontal="center" vertical="center" wrapText="1"/>
    </xf>
    <xf numFmtId="0" fontId="104" fillId="5" borderId="28" xfId="0" applyFont="1" applyFill="1" applyBorder="1" applyAlignment="1">
      <alignment horizontal="center" vertical="center" wrapText="1"/>
    </xf>
    <xf numFmtId="0" fontId="104" fillId="5" borderId="2" xfId="0" applyFont="1" applyFill="1" applyBorder="1" applyAlignment="1">
      <alignment horizontal="center" vertical="center" wrapText="1"/>
    </xf>
    <xf numFmtId="0" fontId="104" fillId="5" borderId="18" xfId="0" applyFont="1" applyFill="1" applyBorder="1" applyAlignment="1">
      <alignment horizontal="center" vertical="center" wrapText="1"/>
    </xf>
    <xf numFmtId="0" fontId="104" fillId="5" borderId="3" xfId="0" applyFont="1" applyFill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104" fillId="0" borderId="22" xfId="0" applyFont="1" applyBorder="1" applyAlignment="1">
      <alignment horizontal="center" vertical="center"/>
    </xf>
    <xf numFmtId="0" fontId="104" fillId="5" borderId="1" xfId="0" applyFont="1" applyFill="1" applyBorder="1" applyAlignment="1">
      <alignment horizontal="center" vertical="center"/>
    </xf>
    <xf numFmtId="0" fontId="104" fillId="0" borderId="20" xfId="0" applyFont="1" applyFill="1" applyBorder="1" applyAlignment="1">
      <alignment horizontal="center" vertical="center" wrapText="1"/>
    </xf>
    <xf numFmtId="0" fontId="104" fillId="0" borderId="21" xfId="0" applyFont="1" applyFill="1" applyBorder="1" applyAlignment="1">
      <alignment horizontal="center" vertical="center" wrapText="1"/>
    </xf>
    <xf numFmtId="0" fontId="104" fillId="0" borderId="22" xfId="0" applyFont="1" applyFill="1" applyBorder="1" applyAlignment="1">
      <alignment horizontal="center" vertical="center" wrapText="1"/>
    </xf>
    <xf numFmtId="0" fontId="104" fillId="0" borderId="1" xfId="0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04" fillId="5" borderId="1" xfId="0" applyFont="1" applyFill="1" applyBorder="1" applyAlignment="1">
      <alignment horizontal="center" vertical="center" wrapText="1"/>
    </xf>
    <xf numFmtId="0" fontId="108" fillId="0" borderId="0" xfId="0" applyFont="1" applyAlignment="1">
      <alignment horizontal="center" vertical="center"/>
    </xf>
    <xf numFmtId="0" fontId="104" fillId="0" borderId="2" xfId="0" applyFont="1" applyBorder="1" applyAlignment="1">
      <alignment horizontal="center" vertical="center" wrapText="1"/>
    </xf>
    <xf numFmtId="0" fontId="104" fillId="0" borderId="18" xfId="0" applyFont="1" applyBorder="1" applyAlignment="1">
      <alignment horizontal="center" vertical="center" wrapText="1"/>
    </xf>
    <xf numFmtId="0" fontId="104" fillId="0" borderId="3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/>
    </xf>
    <xf numFmtId="0" fontId="105" fillId="0" borderId="21" xfId="0" applyFont="1" applyBorder="1" applyAlignment="1">
      <alignment horizontal="center" vertical="center"/>
    </xf>
    <xf numFmtId="0" fontId="105" fillId="0" borderId="22" xfId="0" applyFont="1" applyBorder="1" applyAlignment="1">
      <alignment horizontal="center" vertical="center"/>
    </xf>
    <xf numFmtId="0" fontId="105" fillId="0" borderId="1" xfId="0" applyFont="1" applyBorder="1" applyAlignment="1">
      <alignment horizontal="center" vertical="center" wrapText="1"/>
    </xf>
    <xf numFmtId="0" fontId="117" fillId="24" borderId="20" xfId="362" applyFont="1" applyFill="1" applyBorder="1" applyAlignment="1">
      <alignment horizontal="left" vertical="center" wrapText="1"/>
    </xf>
    <xf numFmtId="0" fontId="117" fillId="24" borderId="21" xfId="362" applyFont="1" applyFill="1" applyBorder="1" applyAlignment="1">
      <alignment horizontal="left" vertical="center" wrapText="1"/>
    </xf>
    <xf numFmtId="0" fontId="117" fillId="24" borderId="22" xfId="362" applyFont="1" applyFill="1" applyBorder="1" applyAlignment="1">
      <alignment horizontal="left" vertical="center" wrapText="1"/>
    </xf>
    <xf numFmtId="0" fontId="120" fillId="0" borderId="0" xfId="362" applyFont="1" applyAlignment="1">
      <alignment horizontal="center" vertical="center"/>
    </xf>
    <xf numFmtId="0" fontId="117" fillId="2" borderId="2" xfId="362" applyFont="1" applyFill="1" applyBorder="1" applyAlignment="1">
      <alignment horizontal="center" vertical="center" wrapText="1"/>
    </xf>
    <xf numFmtId="0" fontId="117" fillId="2" borderId="18" xfId="362" applyFont="1" applyFill="1" applyBorder="1" applyAlignment="1">
      <alignment horizontal="center" vertical="center" wrapText="1"/>
    </xf>
    <xf numFmtId="0" fontId="117" fillId="2" borderId="3" xfId="362" applyFont="1" applyFill="1" applyBorder="1" applyAlignment="1">
      <alignment horizontal="center" vertical="center" wrapText="1"/>
    </xf>
    <xf numFmtId="0" fontId="122" fillId="4" borderId="1" xfId="362" applyFont="1" applyFill="1" applyBorder="1" applyAlignment="1">
      <alignment horizontal="left" vertical="center" wrapText="1"/>
    </xf>
    <xf numFmtId="0" fontId="117" fillId="24" borderId="23" xfId="362" applyFont="1" applyFill="1" applyBorder="1" applyAlignment="1">
      <alignment horizontal="left" vertical="center" wrapText="1"/>
    </xf>
    <xf numFmtId="0" fontId="117" fillId="24" borderId="0" xfId="362" applyFont="1" applyFill="1" applyBorder="1" applyAlignment="1">
      <alignment horizontal="left" vertical="center" wrapText="1"/>
    </xf>
    <xf numFmtId="0" fontId="117" fillId="24" borderId="26" xfId="362" applyFont="1" applyFill="1" applyBorder="1" applyAlignment="1">
      <alignment horizontal="left" vertical="center" wrapText="1"/>
    </xf>
    <xf numFmtId="0" fontId="117" fillId="24" borderId="29" xfId="362" applyFont="1" applyFill="1" applyBorder="1" applyAlignment="1">
      <alignment horizontal="left" vertical="center" wrapText="1"/>
    </xf>
  </cellXfs>
  <cellStyles count="409">
    <cellStyle name=";;;" xfId="1"/>
    <cellStyle name="_~6099726" xfId="2"/>
    <cellStyle name="_FFF" xfId="3"/>
    <cellStyle name="_FFF_New Form10_2" xfId="4"/>
    <cellStyle name="_FFF_Nsi" xfId="5"/>
    <cellStyle name="_FFF_Nsi_1" xfId="6"/>
    <cellStyle name="_FFF_Nsi_139" xfId="7"/>
    <cellStyle name="_FFF_Nsi_140" xfId="8"/>
    <cellStyle name="_FFF_Nsi_140(Зах)" xfId="9"/>
    <cellStyle name="_FFF_Nsi_140_mod" xfId="10"/>
    <cellStyle name="_FFF_Summary" xfId="11"/>
    <cellStyle name="_FFF_Tax_form_1кв_3" xfId="12"/>
    <cellStyle name="_FFF_БКЭ" xfId="13"/>
    <cellStyle name="_Final_Book_010301" xfId="14"/>
    <cellStyle name="_Final_Book_010301_New Form10_2" xfId="15"/>
    <cellStyle name="_Final_Book_010301_Nsi" xfId="16"/>
    <cellStyle name="_Final_Book_010301_Nsi_1" xfId="17"/>
    <cellStyle name="_Final_Book_010301_Nsi_139" xfId="18"/>
    <cellStyle name="_Final_Book_010301_Nsi_140" xfId="19"/>
    <cellStyle name="_Final_Book_010301_Nsi_140(Зах)" xfId="20"/>
    <cellStyle name="_Final_Book_010301_Nsi_140_mod" xfId="21"/>
    <cellStyle name="_Final_Book_010301_Summary" xfId="22"/>
    <cellStyle name="_Final_Book_010301_Tax_form_1кв_3" xfId="23"/>
    <cellStyle name="_Final_Book_010301_БКЭ" xfId="24"/>
    <cellStyle name="_model" xfId="25"/>
    <cellStyle name="_New_Sofi" xfId="26"/>
    <cellStyle name="_New_Sofi_FFF" xfId="27"/>
    <cellStyle name="_New_Sofi_New Form10_2" xfId="28"/>
    <cellStyle name="_New_Sofi_Nsi" xfId="29"/>
    <cellStyle name="_New_Sofi_Nsi_1" xfId="30"/>
    <cellStyle name="_New_Sofi_Nsi_139" xfId="31"/>
    <cellStyle name="_New_Sofi_Nsi_140" xfId="32"/>
    <cellStyle name="_New_Sofi_Nsi_140(Зах)" xfId="33"/>
    <cellStyle name="_New_Sofi_Nsi_140_mod" xfId="34"/>
    <cellStyle name="_New_Sofi_Summary" xfId="35"/>
    <cellStyle name="_New_Sofi_Tax_form_1кв_3" xfId="36"/>
    <cellStyle name="_New_Sofi_БКЭ" xfId="37"/>
    <cellStyle name="_Nsi" xfId="38"/>
    <cellStyle name="_tipogr_end" xfId="39"/>
    <cellStyle name="_АГ" xfId="40"/>
    <cellStyle name="_АГ_ДЗО_П2008Т_ГГГГММДД" xfId="363"/>
    <cellStyle name="_АГ_ДЗО_ПП2007_ГГГГММДД" xfId="364"/>
    <cellStyle name="_АГ_КЭСК-МЭ_П2008Т_ГГГГММДД" xfId="365"/>
    <cellStyle name="_АГ_КЭСК-МЭ_ППТ2007_июнь_20070618" xfId="366"/>
    <cellStyle name="_АГ_новая плановая (ПТ-8.1.1)" xfId="367"/>
    <cellStyle name="_АГ_новая экспл. тепло (ПТ-1.1, Пт-1.2 и 1.3)" xfId="368"/>
    <cellStyle name="_АГ_ПТ-0.3 Февраль 26" xfId="369"/>
    <cellStyle name="_АГ_ПТ-0.3 Январь 30" xfId="370"/>
    <cellStyle name="_АГ_Свод_АУР_ФБ_2008 -урез  МЮ" xfId="371"/>
    <cellStyle name="_АГ_Свод_АУР_ФБ_2008 -урез  МЮ_Коми Табл Расх на перс. факт 9 мес." xfId="372"/>
    <cellStyle name="_АГ_Свод_АУР_ФБ_2008 -урез  МЮ_Коми Табл Расх на перс. факт 9 мес. (отправка)" xfId="373"/>
    <cellStyle name="_АГ_Южное_планы_09" xfId="374"/>
    <cellStyle name="_БДР04м05" xfId="41"/>
    <cellStyle name="_График реализации проектовa_3" xfId="42"/>
    <cellStyle name="_Дозакл 5 мес.2000" xfId="43"/>
    <cellStyle name="_Ежедекадная справка о векселях в обращении" xfId="44"/>
    <cellStyle name="_Ежедекадная справка о движении заемных средств" xfId="45"/>
    <cellStyle name="_Ежедекадная справка о движении заемных средств (2)" xfId="46"/>
    <cellStyle name="_Книга3" xfId="47"/>
    <cellStyle name="_Книга3_New Form10_2" xfId="48"/>
    <cellStyle name="_Книга3_Nsi" xfId="49"/>
    <cellStyle name="_Книга3_Nsi_1" xfId="50"/>
    <cellStyle name="_Книга3_Nsi_139" xfId="51"/>
    <cellStyle name="_Книга3_Nsi_140" xfId="52"/>
    <cellStyle name="_Книга3_Nsi_140(Зах)" xfId="53"/>
    <cellStyle name="_Книга3_Nsi_140_mod" xfId="54"/>
    <cellStyle name="_Книга3_Summary" xfId="55"/>
    <cellStyle name="_Книга3_Tax_form_1кв_3" xfId="56"/>
    <cellStyle name="_Книга3_БКЭ" xfId="57"/>
    <cellStyle name="_Книга7" xfId="58"/>
    <cellStyle name="_Книга7_New Form10_2" xfId="59"/>
    <cellStyle name="_Книга7_Nsi" xfId="60"/>
    <cellStyle name="_Книга7_Nsi_1" xfId="61"/>
    <cellStyle name="_Книга7_Nsi_139" xfId="62"/>
    <cellStyle name="_Книга7_Nsi_140" xfId="63"/>
    <cellStyle name="_Книга7_Nsi_140(Зах)" xfId="64"/>
    <cellStyle name="_Книга7_Nsi_140_mod" xfId="65"/>
    <cellStyle name="_Книга7_Summary" xfId="66"/>
    <cellStyle name="_Книга7_Tax_form_1кв_3" xfId="67"/>
    <cellStyle name="_Книга7_БКЭ" xfId="68"/>
    <cellStyle name="_Куликова ОПП" xfId="69"/>
    <cellStyle name="_Лист1" xfId="70"/>
    <cellStyle name="_план ПП" xfId="71"/>
    <cellStyle name="_ПП план-факт" xfId="72"/>
    <cellStyle name="_Прик РКС-265-п от 21.11.2005г. прил 1 к Регламенту" xfId="73"/>
    <cellStyle name="_ПРИЛ. 2003_ЧТЭ" xfId="74"/>
    <cellStyle name="_Приложение № 1 к регламенту по формированию Инвестиционной программы" xfId="75"/>
    <cellStyle name="_Приложение откр." xfId="76"/>
    <cellStyle name="_проект_инвест_программы_2" xfId="77"/>
    <cellStyle name="_ПФ14" xfId="78"/>
    <cellStyle name="_Расчет_25.11.05." xfId="79"/>
    <cellStyle name="_Расчетный формат" xfId="80"/>
    <cellStyle name="_Расшифровки_1кв_2002" xfId="81"/>
    <cellStyle name="_Установленная мощность и оборудование ВС и ВО" xfId="82"/>
    <cellStyle name="_Формы" xfId="83"/>
    <cellStyle name="_Южное_планы_09" xfId="375"/>
    <cellStyle name="’ћѓћ‚›‰" xfId="93"/>
    <cellStyle name="”€ќђќ‘ћ‚›‰" xfId="84"/>
    <cellStyle name="”€љ‘€ђћ‚ђќќ›‰" xfId="85"/>
    <cellStyle name="”ќђќ‘ћ‚›‰" xfId="86"/>
    <cellStyle name="”љ‘ђћ‚ђќќ›‰" xfId="87"/>
    <cellStyle name="„…ќ…†ќ›‰" xfId="88"/>
    <cellStyle name="„ђ’ђ" xfId="89"/>
    <cellStyle name="‡ђѓћ‹ћ‚ћљ1" xfId="91"/>
    <cellStyle name="‡ђѓћ‹ћ‚ћљ2" xfId="92"/>
    <cellStyle name="€’ћѓћ‚›‰" xfId="90"/>
    <cellStyle name="0,00;0;" xfId="94"/>
    <cellStyle name="1Outputbox1" xfId="95"/>
    <cellStyle name="1Outputbox2" xfId="96"/>
    <cellStyle name="1Outputheader" xfId="97"/>
    <cellStyle name="1Outputheader2" xfId="98"/>
    <cellStyle name="1Outputsubtitle" xfId="99"/>
    <cellStyle name="1Outputtitle" xfId="100"/>
    <cellStyle name="1Profileheader" xfId="101"/>
    <cellStyle name="1Profilelowerbox" xfId="102"/>
    <cellStyle name="1Profilesubheader" xfId="103"/>
    <cellStyle name="1Profiletitle" xfId="104"/>
    <cellStyle name="1Profiletopbox" xfId="105"/>
    <cellStyle name="3d" xfId="106"/>
    <cellStyle name="50%" xfId="107"/>
    <cellStyle name="75%" xfId="108"/>
    <cellStyle name="8pt" xfId="109"/>
    <cellStyle name="Aaia?iue [0]_?anoiau" xfId="110"/>
    <cellStyle name="Aaia?iue_?anoiau" xfId="111"/>
    <cellStyle name="Äåíåæíûé [0]_vaqduGfTSN7qyUJNWHRlcWo3H" xfId="112"/>
    <cellStyle name="Äåíåæíûé_vaqduGfTSN7qyUJNWHRlcWo3H" xfId="113"/>
    <cellStyle name="acct" xfId="114"/>
    <cellStyle name="AeE­ [0]_?A°??µAoC?" xfId="115"/>
    <cellStyle name="AeE­_?A°??µAoC?" xfId="116"/>
    <cellStyle name="Aeia?nnueea" xfId="117"/>
    <cellStyle name="AFE" xfId="118"/>
    <cellStyle name="Arial 10" xfId="119"/>
    <cellStyle name="Arial 12" xfId="120"/>
    <cellStyle name="Balance" xfId="121"/>
    <cellStyle name="BalanceBold" xfId="122"/>
    <cellStyle name="BLACK" xfId="123"/>
    <cellStyle name="Blue" xfId="124"/>
    <cellStyle name="Body" xfId="125"/>
    <cellStyle name="British Pound" xfId="126"/>
    <cellStyle name="C?AO_?A°??µAoC?" xfId="127"/>
    <cellStyle name="Calc Currency (0)" xfId="128"/>
    <cellStyle name="Case" xfId="129"/>
    <cellStyle name="Center Across" xfId="130"/>
    <cellStyle name="Check" xfId="131"/>
    <cellStyle name="Column Heading" xfId="132"/>
    <cellStyle name="Comma [0]_(1)" xfId="133"/>
    <cellStyle name="Comma [1]" xfId="134"/>
    <cellStyle name="Comma 0" xfId="135"/>
    <cellStyle name="Comma 0*" xfId="136"/>
    <cellStyle name="Comma 2" xfId="137"/>
    <cellStyle name="Comma_(1)" xfId="138"/>
    <cellStyle name="Comma0" xfId="139"/>
    <cellStyle name="Currency [0]" xfId="140"/>
    <cellStyle name="Currency [1]" xfId="141"/>
    <cellStyle name="Currency 0" xfId="142"/>
    <cellStyle name="Currency 2" xfId="143"/>
    <cellStyle name="Currency_(1)" xfId="144"/>
    <cellStyle name="Currency0" xfId="145"/>
    <cellStyle name="Đ_x0010_" xfId="146"/>
    <cellStyle name="Đ_x0010_?䥘Ȏ_x0013_⤀጖ē??䆈Ȏ_x0013_⬀ጘē_x0010_?䦄Ȏ" xfId="147"/>
    <cellStyle name="Đ_x0010_?䥘Ȏ_x0013_⤀጖ē??䆈Ȏ_x0013_⬀ጘē_x0010_?䦄Ȏ 1" xfId="148"/>
    <cellStyle name="Đ_x0010_?䥘Ȏ_x0013_⤀጖ē??䆈Ȏ_x0013_⬀ጘē_x0010_?䦄Ȏ_Свод_АУР_ФБ_2008 -урез  МЮ" xfId="376"/>
    <cellStyle name="Đ_x0010__Коми Табл Расх на перс. факт 9 мес." xfId="377"/>
    <cellStyle name="Data" xfId="149"/>
    <cellStyle name="DataBold" xfId="150"/>
    <cellStyle name="Date" xfId="151"/>
    <cellStyle name="Date Aligned" xfId="152"/>
    <cellStyle name="Date_LRP Model (13.05.02)" xfId="153"/>
    <cellStyle name="Dec_0" xfId="154"/>
    <cellStyle name="Dezimal [0]_Compiling Utility Macros" xfId="155"/>
    <cellStyle name="Dezimal_Compiling Utility Macros" xfId="156"/>
    <cellStyle name="Dollars" xfId="157"/>
    <cellStyle name="Dotted Line" xfId="158"/>
    <cellStyle name="Double Accounting" xfId="159"/>
    <cellStyle name="Euro" xfId="160"/>
    <cellStyle name="Excel Built-in Normal" xfId="161"/>
    <cellStyle name="Excel Built-in Normal 1" xfId="162"/>
    <cellStyle name="Ezres [0]_Document" xfId="163"/>
    <cellStyle name="Ezres_Document" xfId="164"/>
    <cellStyle name="F2" xfId="165"/>
    <cellStyle name="F3" xfId="166"/>
    <cellStyle name="F4" xfId="167"/>
    <cellStyle name="F5" xfId="168"/>
    <cellStyle name="F6" xfId="169"/>
    <cellStyle name="F7" xfId="170"/>
    <cellStyle name="F8" xfId="171"/>
    <cellStyle name="Fixed" xfId="172"/>
    <cellStyle name="Followed Hyperlink" xfId="173"/>
    <cellStyle name="footer" xfId="174"/>
    <cellStyle name="Footnote" xfId="175"/>
    <cellStyle name="Green" xfId="176"/>
    <cellStyle name="Hard Percent" xfId="177"/>
    <cellStyle name="Header" xfId="178"/>
    <cellStyle name="Header1" xfId="179"/>
    <cellStyle name="Header2" xfId="180"/>
    <cellStyle name="heading" xfId="181"/>
    <cellStyle name="Heading 1" xfId="182"/>
    <cellStyle name="Heading 2" xfId="183"/>
    <cellStyle name="Heading 3" xfId="184"/>
    <cellStyle name="heading_a2" xfId="185"/>
    <cellStyle name="HeadingS" xfId="186"/>
    <cellStyle name="Hide" xfId="187"/>
    <cellStyle name="Hyperlink" xfId="188"/>
    <cellStyle name="Iau?iue_?anoiau" xfId="189"/>
    <cellStyle name="Îáû÷íûé_vaqduGfTSN7qyUJNWHRlcWo3H" xfId="190"/>
    <cellStyle name="Input" xfId="191"/>
    <cellStyle name="Ioe?uaaaoayny aeia?nnueea" xfId="192"/>
    <cellStyle name="ISO" xfId="193"/>
    <cellStyle name="JR Cells No Values" xfId="194"/>
    <cellStyle name="JR_ formula" xfId="195"/>
    <cellStyle name="JRchapeau" xfId="196"/>
    <cellStyle name="Just_Table" xfId="197"/>
    <cellStyle name="Komma [0]_Arcen" xfId="198"/>
    <cellStyle name="Komma_Arcen" xfId="199"/>
    <cellStyle name="Milliers [0]_BUDGET" xfId="200"/>
    <cellStyle name="Milliers_BUDGET" xfId="201"/>
    <cellStyle name="Monétaire [0]_BUDGET" xfId="202"/>
    <cellStyle name="Monétaire_BUDGET" xfId="203"/>
    <cellStyle name="Monйtaire [0]_Conversion Summary" xfId="204"/>
    <cellStyle name="Monйtaire_Conversion Summary" xfId="205"/>
    <cellStyle name="Multiple" xfId="206"/>
    <cellStyle name="Multiple [0]" xfId="207"/>
    <cellStyle name="Multiple [1]" xfId="208"/>
    <cellStyle name="Multiple_1 Dec" xfId="209"/>
    <cellStyle name="no dec" xfId="210"/>
    <cellStyle name="Normal - Style1" xfId="211"/>
    <cellStyle name="Normal 2" xfId="212"/>
    <cellStyle name="Normal_#10-Headcount" xfId="213"/>
    <cellStyle name="Normál_1." xfId="214"/>
    <cellStyle name="Normal_12" xfId="215"/>
    <cellStyle name="Normál_VERZIOK" xfId="216"/>
    <cellStyle name="Normal1" xfId="217"/>
    <cellStyle name="NormalGB" xfId="218"/>
    <cellStyle name="normбlnм_laroux" xfId="219"/>
    <cellStyle name="normбlnн_laroux" xfId="220"/>
    <cellStyle name="Oeiainiaue [0]_?anoiau" xfId="221"/>
    <cellStyle name="Oeiainiaue_?anoiau" xfId="222"/>
    <cellStyle name="Ouny?e [0]_?anoiau" xfId="223"/>
    <cellStyle name="Ouny?e_?anoiau" xfId="224"/>
    <cellStyle name="Output Amounts" xfId="225"/>
    <cellStyle name="Output Column Headings" xfId="226"/>
    <cellStyle name="Output Line Items" xfId="227"/>
    <cellStyle name="Output Report Heading" xfId="228"/>
    <cellStyle name="Output Report Title" xfId="229"/>
    <cellStyle name="Outputtitle" xfId="230"/>
    <cellStyle name="Paaotsikko" xfId="231"/>
    <cellStyle name="Page Number" xfId="232"/>
    <cellStyle name="Pénznem [0]_Document" xfId="233"/>
    <cellStyle name="Pénznem_Document" xfId="234"/>
    <cellStyle name="Percent [0]" xfId="235"/>
    <cellStyle name="Percent [1]" xfId="236"/>
    <cellStyle name="Price_Body" xfId="237"/>
    <cellStyle name="protect" xfId="238"/>
    <cellStyle name="Pддotsikko" xfId="239"/>
    <cellStyle name="QTitle" xfId="240"/>
    <cellStyle name="range" xfId="241"/>
    <cellStyle name="Red" xfId="242"/>
    <cellStyle name="Salomon Logo" xfId="243"/>
    <cellStyle name="ScotchRule" xfId="244"/>
    <cellStyle name="Single Accounting" xfId="245"/>
    <cellStyle name="small" xfId="246"/>
    <cellStyle name="Standard_Anpassen der Amortisation" xfId="247"/>
    <cellStyle name="Subtitle" xfId="248"/>
    <cellStyle name="t2" xfId="249"/>
    <cellStyle name="Table Head" xfId="250"/>
    <cellStyle name="Table Head Aligned" xfId="251"/>
    <cellStyle name="Table Head Blue" xfId="252"/>
    <cellStyle name="Table Head Green" xfId="253"/>
    <cellStyle name="Table Head_Val_Sum_Graph" xfId="254"/>
    <cellStyle name="Table Text" xfId="255"/>
    <cellStyle name="Table Title" xfId="256"/>
    <cellStyle name="Table Units" xfId="257"/>
    <cellStyle name="Table_Header" xfId="258"/>
    <cellStyle name="Text 1" xfId="259"/>
    <cellStyle name="Text Head 1" xfId="260"/>
    <cellStyle name="Times 10" xfId="261"/>
    <cellStyle name="Times 12" xfId="262"/>
    <cellStyle name="Tioma Back" xfId="263"/>
    <cellStyle name="Tioma Cells No Values" xfId="264"/>
    <cellStyle name="Tioma formula" xfId="265"/>
    <cellStyle name="Tioma Input" xfId="266"/>
    <cellStyle name="Tioma style" xfId="267"/>
    <cellStyle name="Title" xfId="268"/>
    <cellStyle name="Total" xfId="269"/>
    <cellStyle name="Underline_Single" xfId="270"/>
    <cellStyle name="Validation" xfId="271"/>
    <cellStyle name="Valiotsikko" xfId="272"/>
    <cellStyle name="Valuta [0]_Arcen" xfId="273"/>
    <cellStyle name="Valuta_Arcen" xfId="274"/>
    <cellStyle name="Vдliotsikko" xfId="275"/>
    <cellStyle name="Währung [0]_Compiling Utility Macros" xfId="276"/>
    <cellStyle name="Währung_Compiling Utility Macros" xfId="277"/>
    <cellStyle name="year" xfId="278"/>
    <cellStyle name="YelNumbersCurr" xfId="279"/>
    <cellStyle name="Yen" xfId="280"/>
    <cellStyle name="Беззащитный" xfId="281"/>
    <cellStyle name="Верт. заголовок" xfId="282"/>
    <cellStyle name="Дата" xfId="283"/>
    <cellStyle name="Денежный 2" xfId="378"/>
    <cellStyle name="Заголовок" xfId="284"/>
    <cellStyle name="Заголовок сводной таблицы" xfId="285"/>
    <cellStyle name="ЗаголовокСтолбца" xfId="286"/>
    <cellStyle name="Защитный" xfId="287"/>
    <cellStyle name="Значение" xfId="288"/>
    <cellStyle name="Значение сводной таблицы" xfId="289"/>
    <cellStyle name="зп" xfId="379"/>
    <cellStyle name="Категория сводной таблицы" xfId="290"/>
    <cellStyle name="Мои наименования показателей" xfId="293"/>
    <cellStyle name="Мой заголовок" xfId="291"/>
    <cellStyle name="Мой заголовок листа" xfId="292"/>
    <cellStyle name="Невидимый" xfId="294"/>
    <cellStyle name="недельный" xfId="295"/>
    <cellStyle name="Обычный" xfId="0" builtinId="0"/>
    <cellStyle name="Обычный 10" xfId="380"/>
    <cellStyle name="Обычный 11" xfId="381"/>
    <cellStyle name="Обычный 12" xfId="382"/>
    <cellStyle name="Обычный 13" xfId="383"/>
    <cellStyle name="Обычный 14" xfId="384"/>
    <cellStyle name="Обычный 14 2" xfId="385"/>
    <cellStyle name="Обычный 15" xfId="386"/>
    <cellStyle name="Обычный 15 2" xfId="387"/>
    <cellStyle name="Обычный 16" xfId="362"/>
    <cellStyle name="Обычный 16 2" xfId="388"/>
    <cellStyle name="Обычный 17" xfId="389"/>
    <cellStyle name="Обычный 18" xfId="390"/>
    <cellStyle name="Обычный 18 2" xfId="391"/>
    <cellStyle name="Обычный 19" xfId="392"/>
    <cellStyle name="Обычный 2" xfId="296"/>
    <cellStyle name="Обычный 2 2" xfId="297"/>
    <cellStyle name="Обычный 2 2 2" xfId="298"/>
    <cellStyle name="Обычный 2 3" xfId="299"/>
    <cellStyle name="Обычный 2 4" xfId="300"/>
    <cellStyle name="Обычный 20" xfId="406"/>
    <cellStyle name="Обычный 3" xfId="301"/>
    <cellStyle name="Обычный 3 2" xfId="302"/>
    <cellStyle name="Обычный 3 3" xfId="303"/>
    <cellStyle name="Обычный 3 4" xfId="393"/>
    <cellStyle name="Обычный 4" xfId="304"/>
    <cellStyle name="Обычный 4 2" xfId="305"/>
    <cellStyle name="Обычный 5" xfId="306"/>
    <cellStyle name="Обычный 5 2" xfId="307"/>
    <cellStyle name="Обычный 6" xfId="308"/>
    <cellStyle name="Обычный 6 2" xfId="309"/>
    <cellStyle name="Обычный 6 2 2" xfId="310"/>
    <cellStyle name="Обычный 6 3" xfId="311"/>
    <cellStyle name="Обычный 7" xfId="312"/>
    <cellStyle name="Обычный 7 2" xfId="313"/>
    <cellStyle name="Обычный 8" xfId="314"/>
    <cellStyle name="Обычный 9" xfId="315"/>
    <cellStyle name="Обычный 9 2" xfId="394"/>
    <cellStyle name="Обычный_ГОТОВО на РЭК и Главе МО" xfId="407"/>
    <cellStyle name="Поле ввода" xfId="316"/>
    <cellStyle name="Поле сводной таблицы" xfId="317"/>
    <cellStyle name="Процентный 10" xfId="395"/>
    <cellStyle name="Процентный 10 2" xfId="396"/>
    <cellStyle name="Процентный 11" xfId="397"/>
    <cellStyle name="Процентный 2" xfId="318"/>
    <cellStyle name="Процентный 3" xfId="319"/>
    <cellStyle name="Процентный 4" xfId="398"/>
    <cellStyle name="Процентный 5" xfId="399"/>
    <cellStyle name="Процентный 6" xfId="400"/>
    <cellStyle name="Процентный 7" xfId="401"/>
    <cellStyle name="Процентный 8" xfId="402"/>
    <cellStyle name="Процентный 9" xfId="403"/>
    <cellStyle name="Результат сводной таблицы" xfId="320"/>
    <cellStyle name="Стиль 1" xfId="321"/>
    <cellStyle name="Стиль 2" xfId="322"/>
    <cellStyle name="Стиль 3" xfId="323"/>
    <cellStyle name="Стиль 4" xfId="324"/>
    <cellStyle name="Стиль 5" xfId="325"/>
    <cellStyle name="Субсчет" xfId="326"/>
    <cellStyle name="Счет" xfId="327"/>
    <cellStyle name="Текстовый" xfId="328"/>
    <cellStyle name="тонны" xfId="329"/>
    <cellStyle name="Тысячи [0]_27.02 скоррект. " xfId="330"/>
    <cellStyle name="Тысячи [а]" xfId="331"/>
    <cellStyle name="Тысячи_27.02 скоррект. " xfId="332"/>
    <cellStyle name="Угол сводной таблицы" xfId="333"/>
    <cellStyle name="Финансовый 2" xfId="334"/>
    <cellStyle name="Финансовый 2 2" xfId="335"/>
    <cellStyle name="Финансовый 2 3" xfId="336"/>
    <cellStyle name="Финансовый 3" xfId="337"/>
    <cellStyle name="Финансовый 3 2" xfId="338"/>
    <cellStyle name="Финансовый 4" xfId="339"/>
    <cellStyle name="Финансовый 4 2" xfId="404"/>
    <cellStyle name="Финансовый 5" xfId="340"/>
    <cellStyle name="Финансовый 5 2" xfId="341"/>
    <cellStyle name="Финансовый 6" xfId="405"/>
    <cellStyle name="Финансовый 7" xfId="342"/>
    <cellStyle name="Финансовый 7 2" xfId="343"/>
    <cellStyle name="Финансовый 8" xfId="408"/>
    <cellStyle name="Финансовый 9" xfId="344"/>
    <cellStyle name="Формула" xfId="345"/>
    <cellStyle name="ФормулаВБ" xfId="346"/>
    <cellStyle name="ФормулаНаКонтроль" xfId="347"/>
    <cellStyle name="Формулы" xfId="348"/>
    <cellStyle name="Џђћ–…ќ’ќ›‰" xfId="349"/>
    <cellStyle name="ШАУ" xfId="350"/>
    <cellStyle name="ܘ_x0008_" xfId="351"/>
    <cellStyle name="ܘ_x0008_?䈌Ȏ㘛䤀ጛܛ_x0008_?䨐Ȏ㘛䤀ጛܛ_x0008_?䉜Ȏ㘛伀ᤛ" xfId="352"/>
    <cellStyle name="ܘ_x0008_?䈌Ȏ㘛䤀ጛܛ_x0008_?䨐Ȏ㘛䤀ጛܛ_x0008_?䉜Ȏ㘛伀ᤛ 1" xfId="353"/>
    <cellStyle name="ܛ_x0008_" xfId="354"/>
    <cellStyle name="ܛ_x0008_?䉜Ȏ㘛伀ᤛܛ_x0008_?偬Ȏ?ഀ഍č_x0001_?䊴Ȏ?ကတĐ_x0001_Ҡ" xfId="355"/>
    <cellStyle name="ܛ_x0008_?䉜Ȏ㘛伀ᤛܛ_x0008_?偬Ȏ?ഀ഍č_x0001_?䊴Ȏ?ကတĐ_x0001_Ҡ 1" xfId="356"/>
    <cellStyle name="ܛ_x0008_?䉜Ȏ㘛伀ᤛܛ_x0008_?偬Ȏ?ഀ഍č_x0001_?䊴Ȏ?ကတĐ_x0001_Ҡ_БДР С44о БДДС ок03" xfId="357"/>
    <cellStyle name="㐀കܒ_x0008_" xfId="358"/>
    <cellStyle name="㐀കܒ_x0008_?䆴Ȏ㘛伀ᤛܛ_x0008_?䧀Ȏ〘䤀ᤘ" xfId="359"/>
    <cellStyle name="㐀കܒ_x0008_?䆴Ȏ㘛伀ᤛܛ_x0008_?䧀Ȏ〘䤀ᤘ 1" xfId="360"/>
    <cellStyle name="㐀കܒ_x0008_?䆴Ȏ㘛伀ᤛܛ_x0008_?䧀Ȏ〘䤀ᤘ_БДР С44о БДДС ок03" xfId="361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2;&#1080;&#1040;\&#1056;&#1072;&#1089;&#1095;&#1077;&#1090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90;&#1101;&#1087;/&#1090;&#1101;&#1087;_201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Отопление"/>
      <sheetName val="ГВС"/>
      <sheetName val="ГВС (105)"/>
      <sheetName val="Расчет_потерь"/>
      <sheetName val="Потери_пар"/>
      <sheetName val="Расширительный бак"/>
      <sheetName val="Приставки"/>
      <sheetName val="Вода"/>
      <sheetName val="Модуль"/>
      <sheetName val="Зоны (районы)"/>
      <sheetName val="Зоны (температуры)"/>
      <sheetName val="Потребитель"/>
      <sheetName val="Нормы_потерь"/>
      <sheetName val="Нормы_пар"/>
      <sheetName val="Наружный воздух"/>
      <sheetName val="Опоры"/>
      <sheetName val="Емкость труб"/>
      <sheetName val="Емкость батарей"/>
      <sheetName val="Запасы топлива"/>
      <sheetName val="Потери трубы"/>
      <sheetName val="Пропуск трубы"/>
      <sheetName val="Потери давления"/>
      <sheetName val="Шайба"/>
      <sheetName val="Изоляция"/>
      <sheetName val="tграфик"/>
      <sheetName val="Вода потребители"/>
      <sheetName val="Вер_вода"/>
      <sheetName val="Теплообмен"/>
      <sheetName val="Экон РНИ"/>
      <sheetName val="Авария"/>
      <sheetName val="Турбина"/>
      <sheetName val="Резерв"/>
      <sheetName val="Штат"/>
      <sheetName val="Эффект"/>
      <sheetName val="ГРУ"/>
      <sheetName val="ЭлЭн"/>
      <sheetName val="Инвест"/>
      <sheetName val="Качество"/>
      <sheetName val="Топливо"/>
      <sheetName val="Утечк_авар"/>
      <sheetName val="Диам"/>
      <sheetName val="сн_вода"/>
      <sheetName val="Бак"/>
      <sheetName val="Мазут"/>
      <sheetName val="потери_воды"/>
      <sheetName val="нормы_убыль"/>
      <sheetName val="кпд"/>
      <sheetName val="ветер"/>
      <sheetName val="распред_нагруз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 t="str">
            <v xml:space="preserve">Белоярский район         </v>
          </cell>
        </row>
        <row r="6">
          <cell r="B6" t="str">
            <v xml:space="preserve">Богдановичское           </v>
          </cell>
        </row>
        <row r="7">
          <cell r="B7" t="str">
            <v xml:space="preserve">Каменский район          </v>
          </cell>
        </row>
        <row r="8">
          <cell r="B8" t="str">
            <v xml:space="preserve">Камышловский район       </v>
          </cell>
        </row>
        <row r="9">
          <cell r="B9" t="str">
            <v xml:space="preserve">Пышминский район         </v>
          </cell>
        </row>
        <row r="10">
          <cell r="B10" t="str">
            <v xml:space="preserve">Сысертский район         </v>
          </cell>
        </row>
        <row r="11">
          <cell r="B11" t="str">
            <v xml:space="preserve">Талицкий район           </v>
          </cell>
        </row>
        <row r="12">
          <cell r="B12" t="str">
            <v xml:space="preserve">г. Арамиль               </v>
          </cell>
        </row>
        <row r="13">
          <cell r="B13" t="str">
            <v xml:space="preserve">г. Асбест                </v>
          </cell>
        </row>
        <row r="14">
          <cell r="B14" t="str">
            <v xml:space="preserve">г. Березовский           </v>
          </cell>
        </row>
        <row r="15">
          <cell r="B15" t="str">
            <v xml:space="preserve">г. Верхняя Пышма         </v>
          </cell>
        </row>
        <row r="16">
          <cell r="B16" t="str">
            <v xml:space="preserve">г. Екатеринбург          </v>
          </cell>
        </row>
        <row r="17">
          <cell r="B17" t="str">
            <v xml:space="preserve">г. Заречный              </v>
          </cell>
        </row>
        <row r="18">
          <cell r="B18" t="str">
            <v xml:space="preserve">г. Каменск-Уральский     </v>
          </cell>
        </row>
        <row r="19">
          <cell r="B19" t="str">
            <v xml:space="preserve">г. Камышлов              </v>
          </cell>
        </row>
        <row r="20">
          <cell r="B20" t="str">
            <v xml:space="preserve">р.п. Верхнее Дуброво     </v>
          </cell>
        </row>
        <row r="21">
          <cell r="B21" t="str">
            <v xml:space="preserve">п. Рефтинский            </v>
          </cell>
        </row>
        <row r="22">
          <cell r="B22" t="str">
            <v xml:space="preserve">Артемовский район        </v>
          </cell>
        </row>
        <row r="23">
          <cell r="B23" t="str">
            <v xml:space="preserve">Невьянский район         </v>
          </cell>
        </row>
        <row r="24">
          <cell r="B24" t="str">
            <v xml:space="preserve">Ревдинский район         </v>
          </cell>
        </row>
        <row r="25">
          <cell r="B25" t="str">
            <v xml:space="preserve">Режевской район          </v>
          </cell>
        </row>
        <row r="26">
          <cell r="B26" t="str">
            <v xml:space="preserve">г. Алапаевск             </v>
          </cell>
        </row>
        <row r="27">
          <cell r="B27" t="str">
            <v xml:space="preserve">г. Верхний Тагил         </v>
          </cell>
        </row>
        <row r="28">
          <cell r="B28" t="str">
            <v xml:space="preserve">г. Дегтярск              </v>
          </cell>
        </row>
        <row r="29">
          <cell r="B29" t="str">
            <v xml:space="preserve">г. Кировград             </v>
          </cell>
        </row>
        <row r="30">
          <cell r="B30" t="str">
            <v xml:space="preserve">г. Первоуральск          </v>
          </cell>
        </row>
        <row r="31">
          <cell r="B31" t="str">
            <v xml:space="preserve">г. Полевской             </v>
          </cell>
        </row>
        <row r="32">
          <cell r="B32" t="str">
            <v xml:space="preserve">г. Среднеуральск         </v>
          </cell>
        </row>
        <row r="33">
          <cell r="B33" t="str">
            <v xml:space="preserve">п. Верх-Нейвинский       </v>
          </cell>
        </row>
        <row r="34">
          <cell r="B34" t="str">
            <v xml:space="preserve">р.п. Малышева            </v>
          </cell>
        </row>
        <row r="35">
          <cell r="B35" t="str">
            <v xml:space="preserve">г. Новоуральск           </v>
          </cell>
        </row>
        <row r="36">
          <cell r="B36" t="str">
            <v xml:space="preserve">г. Нижний Тагил          </v>
          </cell>
        </row>
        <row r="37">
          <cell r="B37" t="str">
            <v xml:space="preserve">Пригородный район        </v>
          </cell>
        </row>
        <row r="38">
          <cell r="B38" t="str">
            <v xml:space="preserve">Слободо-Туринский район  </v>
          </cell>
        </row>
        <row r="39">
          <cell r="B39" t="str">
            <v xml:space="preserve">Тугулымский район        </v>
          </cell>
        </row>
        <row r="40">
          <cell r="B40" t="str">
            <v xml:space="preserve">Туринский район          </v>
          </cell>
        </row>
        <row r="41">
          <cell r="B41" t="str">
            <v xml:space="preserve">Качканар                 </v>
          </cell>
        </row>
        <row r="42">
          <cell r="B42" t="str">
            <v xml:space="preserve">Нижнесергинское          </v>
          </cell>
        </row>
        <row r="43">
          <cell r="B43" t="str">
            <v xml:space="preserve">Таборинский район        </v>
          </cell>
        </row>
        <row r="44">
          <cell r="B44" t="str">
            <v xml:space="preserve">Серовский район          </v>
          </cell>
        </row>
        <row r="45">
          <cell r="B45" t="str">
            <v xml:space="preserve">Шалинский район          </v>
          </cell>
        </row>
        <row r="46">
          <cell r="B46" t="str">
            <v xml:space="preserve">г. Верхняя Тура          </v>
          </cell>
        </row>
        <row r="47">
          <cell r="B47" t="str">
            <v xml:space="preserve">г. Карпинск              </v>
          </cell>
        </row>
        <row r="48">
          <cell r="B48" t="str">
            <v xml:space="preserve">г. Краснотурьинск        </v>
          </cell>
        </row>
        <row r="49">
          <cell r="B49" t="str">
            <v xml:space="preserve">г. Кушва                 </v>
          </cell>
        </row>
        <row r="50">
          <cell r="B50" t="str">
            <v xml:space="preserve">г. Серов                 </v>
          </cell>
        </row>
        <row r="51">
          <cell r="B51" t="str">
            <v xml:space="preserve">п. Староуткинск          </v>
          </cell>
        </row>
        <row r="52">
          <cell r="B52" t="str">
            <v xml:space="preserve">Бисертское МО            </v>
          </cell>
        </row>
        <row r="53">
          <cell r="B53" t="str">
            <v xml:space="preserve">Гаринский район          </v>
          </cell>
        </row>
        <row r="54">
          <cell r="B54" t="str">
            <v xml:space="preserve">Волчанск                 </v>
          </cell>
        </row>
        <row r="55">
          <cell r="B55" t="str">
            <v xml:space="preserve">Тавдинский район         </v>
          </cell>
        </row>
        <row r="56">
          <cell r="B56" t="str">
            <v xml:space="preserve">Артинский район          </v>
          </cell>
        </row>
        <row r="57">
          <cell r="B57" t="str">
            <v xml:space="preserve">Ачитский район           </v>
          </cell>
        </row>
        <row r="58">
          <cell r="B58" t="str">
            <v xml:space="preserve">Верхнесалдинский район   </v>
          </cell>
        </row>
        <row r="59">
          <cell r="B59" t="str">
            <v xml:space="preserve">Верхотурский район       </v>
          </cell>
        </row>
        <row r="60">
          <cell r="B60" t="str">
            <v xml:space="preserve">Ирбитский район          </v>
          </cell>
        </row>
        <row r="61">
          <cell r="B61" t="str">
            <v xml:space="preserve">Красноуфимский район     </v>
          </cell>
        </row>
        <row r="62">
          <cell r="B62" t="str">
            <v xml:space="preserve">Нижнетуринский район     </v>
          </cell>
        </row>
        <row r="63">
          <cell r="B63" t="str">
            <v xml:space="preserve">г. Ирбит                 </v>
          </cell>
        </row>
        <row r="64">
          <cell r="B64" t="str">
            <v xml:space="preserve">г. Красноуральск         </v>
          </cell>
        </row>
        <row r="65">
          <cell r="B65" t="str">
            <v xml:space="preserve">г. Красноуфимск          </v>
          </cell>
        </row>
        <row r="66">
          <cell r="B66" t="str">
            <v xml:space="preserve">г. Нижняя Салда          </v>
          </cell>
        </row>
        <row r="67">
          <cell r="B67" t="str">
            <v xml:space="preserve">г. Лесной                </v>
          </cell>
        </row>
        <row r="68">
          <cell r="B68" t="str">
            <v xml:space="preserve">Алапаевский район        </v>
          </cell>
        </row>
        <row r="69">
          <cell r="B69" t="str">
            <v xml:space="preserve">Новолялинский район      </v>
          </cell>
        </row>
        <row r="70">
          <cell r="B70" t="str">
            <v xml:space="preserve">Байкаловский район       </v>
          </cell>
        </row>
        <row r="71">
          <cell r="B71" t="str">
            <v xml:space="preserve">г. Ивдель                </v>
          </cell>
        </row>
        <row r="72">
          <cell r="B72" t="str">
            <v xml:space="preserve">г. Североуральск         </v>
          </cell>
        </row>
        <row r="73">
          <cell r="B73" t="str">
            <v xml:space="preserve">п. Пелым                 </v>
          </cell>
        </row>
      </sheetData>
      <sheetData sheetId="11" refreshError="1"/>
      <sheetData sheetId="12">
        <row r="5">
          <cell r="B5" t="str">
            <v>Жилое здание</v>
          </cell>
          <cell r="O5" t="str">
            <v>До 1958 г.</v>
          </cell>
        </row>
        <row r="6">
          <cell r="B6" t="str">
            <v>Гостиница</v>
          </cell>
          <cell r="J6">
            <v>100</v>
          </cell>
          <cell r="O6" t="str">
            <v>После 1958 г.</v>
          </cell>
        </row>
        <row r="7">
          <cell r="B7" t="str">
            <v>Общежитие</v>
          </cell>
          <cell r="J7">
            <v>200</v>
          </cell>
        </row>
        <row r="8">
          <cell r="B8" t="str">
            <v>Административное здание</v>
          </cell>
          <cell r="J8">
            <v>300</v>
          </cell>
        </row>
        <row r="9">
          <cell r="B9" t="str">
            <v>Детский сад</v>
          </cell>
          <cell r="J9">
            <v>400</v>
          </cell>
        </row>
        <row r="10">
          <cell r="B10" t="str">
            <v>Ясли</v>
          </cell>
          <cell r="J10">
            <v>500</v>
          </cell>
        </row>
        <row r="11">
          <cell r="B11" t="str">
            <v>Поликлиника</v>
          </cell>
          <cell r="J11">
            <v>600</v>
          </cell>
        </row>
        <row r="12">
          <cell r="B12" t="str">
            <v>Амбулатория</v>
          </cell>
          <cell r="J12">
            <v>700</v>
          </cell>
        </row>
        <row r="13">
          <cell r="B13" t="str">
            <v>Диспансер</v>
          </cell>
          <cell r="J13">
            <v>800</v>
          </cell>
        </row>
        <row r="14">
          <cell r="B14" t="str">
            <v>Больница</v>
          </cell>
          <cell r="J14">
            <v>900</v>
          </cell>
        </row>
        <row r="15">
          <cell r="B15" t="str">
            <v>Высшее учебное заведение</v>
          </cell>
          <cell r="J15">
            <v>1000</v>
          </cell>
        </row>
        <row r="16">
          <cell r="B16" t="str">
            <v>Среднее специальное учебное заведение</v>
          </cell>
          <cell r="J16">
            <v>1100</v>
          </cell>
        </row>
        <row r="17">
          <cell r="B17" t="str">
            <v>Школа</v>
          </cell>
          <cell r="J17">
            <v>1200</v>
          </cell>
        </row>
        <row r="18">
          <cell r="B18" t="str">
            <v>Школа-интернат</v>
          </cell>
          <cell r="J18">
            <v>1300</v>
          </cell>
        </row>
        <row r="19">
          <cell r="B19" t="str">
            <v>Предприятие общественного питания</v>
          </cell>
          <cell r="J19">
            <v>1400</v>
          </cell>
        </row>
        <row r="20">
          <cell r="B20" t="str">
            <v>Клуб</v>
          </cell>
          <cell r="J20">
            <v>1500</v>
          </cell>
        </row>
        <row r="21">
          <cell r="B21" t="str">
            <v>Театр</v>
          </cell>
          <cell r="J21">
            <v>1700</v>
          </cell>
        </row>
        <row r="22">
          <cell r="B22" t="str">
            <v>Магазин</v>
          </cell>
          <cell r="J22">
            <v>2000</v>
          </cell>
        </row>
        <row r="23">
          <cell r="B23" t="str">
            <v>Пожарное депо</v>
          </cell>
          <cell r="J23">
            <v>2500</v>
          </cell>
        </row>
        <row r="24">
          <cell r="B24" t="str">
            <v>Кинотеатр</v>
          </cell>
          <cell r="J24">
            <v>3000</v>
          </cell>
        </row>
        <row r="25">
          <cell r="B25" t="str">
            <v>Гараж</v>
          </cell>
          <cell r="J25">
            <v>3500</v>
          </cell>
        </row>
        <row r="26">
          <cell r="B26" t="str">
            <v>Баня</v>
          </cell>
          <cell r="J26">
            <v>4000</v>
          </cell>
        </row>
        <row r="27">
          <cell r="J27">
            <v>4500</v>
          </cell>
        </row>
        <row r="28">
          <cell r="J28">
            <v>5000</v>
          </cell>
        </row>
        <row r="29">
          <cell r="J29">
            <v>6000</v>
          </cell>
        </row>
        <row r="30">
          <cell r="J30">
            <v>7000</v>
          </cell>
        </row>
        <row r="31">
          <cell r="J31">
            <v>8000</v>
          </cell>
        </row>
        <row r="32">
          <cell r="J32">
            <v>9000</v>
          </cell>
        </row>
        <row r="33">
          <cell r="J33">
            <v>10000</v>
          </cell>
        </row>
        <row r="34">
          <cell r="J34">
            <v>11000</v>
          </cell>
        </row>
        <row r="35">
          <cell r="J35">
            <v>12000</v>
          </cell>
        </row>
        <row r="36">
          <cell r="J36">
            <v>13000</v>
          </cell>
        </row>
        <row r="37">
          <cell r="J37">
            <v>14000</v>
          </cell>
        </row>
        <row r="38">
          <cell r="J38">
            <v>15000</v>
          </cell>
        </row>
        <row r="39">
          <cell r="J39">
            <v>20000</v>
          </cell>
        </row>
        <row r="40">
          <cell r="J40">
            <v>25000</v>
          </cell>
        </row>
        <row r="41">
          <cell r="J41">
            <v>30000</v>
          </cell>
        </row>
        <row r="42">
          <cell r="J42">
            <v>35000</v>
          </cell>
        </row>
        <row r="43">
          <cell r="J43">
            <v>40000</v>
          </cell>
        </row>
        <row r="44">
          <cell r="J44">
            <v>45000</v>
          </cell>
        </row>
        <row r="45">
          <cell r="J45">
            <v>50000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0">
          <cell r="A10" t="str">
            <v>1. Жилые дома квартирного типа:</v>
          </cell>
        </row>
        <row r="11">
          <cell r="A11" t="str">
            <v>с водопроводом и канализацией без ванн</v>
          </cell>
        </row>
        <row r="12">
          <cell r="A12" t="str">
            <v>с газоснабжением</v>
          </cell>
        </row>
        <row r="13">
          <cell r="A13" t="str">
            <v>с водопроводом, канализацией и ваннами с водонагревателями, работающими на твердом топливе</v>
          </cell>
        </row>
        <row r="14">
          <cell r="A14" t="str">
            <v>с водопроводом, канализацией и ваннами с газовыми водонагревателями</v>
          </cell>
        </row>
        <row r="15">
          <cell r="A15" t="str">
            <v>с быстродействующими газовыми нагревателями и многоточечным водоразбором</v>
          </cell>
        </row>
        <row r="16">
          <cell r="A16" t="str">
            <v>централизованным горячим водоснабжением, оборудованные умывальниками, мойками и душами</v>
          </cell>
        </row>
        <row r="17">
          <cell r="A17" t="str">
            <v>с сидячими ваннами, оборудованными душами</v>
          </cell>
        </row>
        <row r="18">
          <cell r="A18" t="str">
            <v>с ваннами длиной от 1500 до 1700 мм, оборудованными душами</v>
          </cell>
        </row>
        <row r="19">
          <cell r="A19" t="str">
            <v>высотой св. 12 этажей с централизованным горячим водоснабжением и повышенными требованиями к их благоустройству</v>
          </cell>
        </row>
        <row r="20">
          <cell r="A20" t="str">
            <v>2. Общежития:</v>
          </cell>
        </row>
        <row r="21">
          <cell r="A21" t="str">
            <v>с общими душевыми</v>
          </cell>
        </row>
        <row r="22">
          <cell r="A22" t="str">
            <v>с душами при всех жилых комнатах</v>
          </cell>
        </row>
        <row r="23">
          <cell r="A23" t="str">
            <v>с общими кухнями и блоками душевых на этажах при жилых комнатах в каждой секции здания</v>
          </cell>
        </row>
        <row r="24">
          <cell r="A24" t="str">
            <v>3. Гостиницы, пансионаты и мотели с общими ваннами и душами</v>
          </cell>
        </row>
        <row r="25">
          <cell r="A25" t="str">
            <v>4. Гостиницы и пансионаты с душами во всех отдельных номерах</v>
          </cell>
        </row>
        <row r="26">
          <cell r="A26" t="str">
            <v>5. Гостиницы с ваннами в отдельных номерах, % от общего числа номеров:</v>
          </cell>
        </row>
        <row r="27">
          <cell r="A27" t="str">
            <v>до 25</v>
          </cell>
        </row>
        <row r="28">
          <cell r="A28" t="str">
            <v>до 75</v>
          </cell>
        </row>
        <row r="29">
          <cell r="A29" t="str">
            <v>до 100</v>
          </cell>
        </row>
        <row r="30">
          <cell r="A30" t="str">
            <v>6. Больницы:</v>
          </cell>
        </row>
        <row r="31">
          <cell r="A31" t="str">
            <v>с общими ваннами и душевыми</v>
          </cell>
        </row>
        <row r="32">
          <cell r="A32" t="str">
            <v>с санитарными узлами, приближенными к палатам</v>
          </cell>
        </row>
        <row r="33">
          <cell r="A33" t="str">
            <v>инфекционные</v>
          </cell>
        </row>
        <row r="34">
          <cell r="A34" t="str">
            <v>7. Санатории и дома отдыха:</v>
          </cell>
        </row>
        <row r="35">
          <cell r="A35" t="str">
            <v>с ваннами при всех жилых комнатах</v>
          </cell>
        </row>
        <row r="36">
          <cell r="A36" t="str">
            <v>с душами при всех жилых комнатах</v>
          </cell>
        </row>
        <row r="37">
          <cell r="A37" t="str">
            <v>8. Поликлиники и амбулатории</v>
          </cell>
        </row>
        <row r="38">
          <cell r="A38" t="str">
            <v>9. Детские ясли-сады:</v>
          </cell>
        </row>
        <row r="39">
          <cell r="A39" t="str">
            <v>с дневным пребыванием детей:</v>
          </cell>
        </row>
        <row r="40">
          <cell r="A40" t="str">
            <v>со столовыми, работающими на полуфабрикатах</v>
          </cell>
        </row>
        <row r="41">
          <cell r="A41" t="str">
            <v>со столовыми, работающими на сырье, и прачечными, оборудованными автоматическими стиральными машинами</v>
          </cell>
        </row>
        <row r="42">
          <cell r="A42" t="str">
            <v>с круглосуточным пребыванием детей:</v>
          </cell>
        </row>
        <row r="43">
          <cell r="A43" t="str">
            <v>со столовыми, работающими на полуфабрикатах</v>
          </cell>
        </row>
        <row r="44">
          <cell r="A44" t="str">
            <v>со столовыми, работающими на сырье, и прачечными, оборудованными автоматическими стиральными машинами</v>
          </cell>
        </row>
        <row r="45">
          <cell r="A45" t="str">
            <v xml:space="preserve">10. Пионерские лагеря (в том числе круглогодичного действия): </v>
          </cell>
        </row>
        <row r="46">
          <cell r="A46" t="str">
            <v>со столовыми, работающими на сырье и прачечными, оборудованными автоматическими стиральными машинами</v>
          </cell>
        </row>
        <row r="47">
          <cell r="A47" t="str">
            <v>со столовыми, работающими на полуфабрикатах и стиркой белья в централизованных прачечных</v>
          </cell>
        </row>
        <row r="48">
          <cell r="A48" t="str">
            <v>11. Прачечные:</v>
          </cell>
        </row>
        <row r="49">
          <cell r="A49" t="str">
            <v>механизированные</v>
          </cell>
        </row>
        <row r="50">
          <cell r="A50" t="str">
            <v>немеханизированные</v>
          </cell>
        </row>
        <row r="51">
          <cell r="A51" t="str">
            <v>12. Административные здания</v>
          </cell>
        </row>
        <row r="52">
          <cell r="A52" t="str">
            <v>13. Учебные заведения (в том числе высшие и средние специальные) с душевыми при гимнастических залах и буфетами, реализующими готовую продукцию</v>
          </cell>
        </row>
        <row r="53">
          <cell r="A53" t="str">
            <v>14. Лаборатории высших и средних специальных учебных заведений</v>
          </cell>
        </row>
        <row r="54">
          <cell r="A54" t="str">
            <v>15. Общеобразовательные школы с душевыми при гимнастических залах и столовыми, работающими на полуфабрикатах</v>
          </cell>
        </row>
        <row r="55">
          <cell r="A55" t="str">
            <v>То же, с продленным днем</v>
          </cell>
        </row>
        <row r="56">
          <cell r="A56" t="str">
            <v>16. Профессионально-технические училища с душевыми при гимнастических залах и столовыми, работающими на полуфабрикатах</v>
          </cell>
        </row>
        <row r="57">
          <cell r="A57" t="str">
            <v>17. Школы-интернаты с помещениями:</v>
          </cell>
        </row>
        <row r="58">
          <cell r="A58" t="str">
            <v>учебными (с душевыми при гимнастических залах)</v>
          </cell>
        </row>
        <row r="59">
          <cell r="A59" t="str">
            <v>спальными</v>
          </cell>
        </row>
        <row r="60">
          <cell r="A60" t="str">
            <v>18. Научно-исследовательские институты и лаборатории:</v>
          </cell>
        </row>
        <row r="61">
          <cell r="A61" t="str">
            <v>химического профиля</v>
          </cell>
        </row>
        <row r="62">
          <cell r="A62" t="str">
            <v>биологического профиля</v>
          </cell>
        </row>
        <row r="63">
          <cell r="A63" t="str">
            <v>физического профиля</v>
          </cell>
        </row>
        <row r="64">
          <cell r="A64" t="str">
            <v>естественных наук</v>
          </cell>
        </row>
        <row r="65">
          <cell r="A65" t="str">
            <v>19. Аптеки:</v>
          </cell>
        </row>
        <row r="66">
          <cell r="A66" t="str">
            <v>торговый зал и подсобные помещения</v>
          </cell>
        </row>
        <row r="67">
          <cell r="A67" t="str">
            <v>лаборатория приготовления лекарств</v>
          </cell>
        </row>
        <row r="68">
          <cell r="A68" t="str">
            <v>20. Предприятия общественного питания:</v>
          </cell>
        </row>
        <row r="69">
          <cell r="A69" t="str">
            <v>для приготовления пищи:</v>
          </cell>
        </row>
        <row r="70">
          <cell r="A70" t="str">
            <v>реализуемой в обеденном зале</v>
          </cell>
        </row>
        <row r="71">
          <cell r="A71" t="str">
            <v>продаваемой на дом</v>
          </cell>
        </row>
        <row r="72">
          <cell r="A72" t="str">
            <v>выпускающие полуфабрикаты:</v>
          </cell>
        </row>
        <row r="73">
          <cell r="A73" t="str">
            <v>мясные</v>
          </cell>
        </row>
        <row r="74">
          <cell r="A74" t="str">
            <v>рыбные</v>
          </cell>
        </row>
        <row r="75">
          <cell r="A75" t="str">
            <v>овощные</v>
          </cell>
        </row>
        <row r="76">
          <cell r="A76" t="str">
            <v>кулинарные</v>
          </cell>
        </row>
        <row r="77">
          <cell r="A77" t="str">
            <v>21. Магазины:</v>
          </cell>
        </row>
        <row r="78">
          <cell r="A78" t="str">
            <v>продовольственные</v>
          </cell>
        </row>
        <row r="79">
          <cell r="A79" t="str">
            <v>промтоварные</v>
          </cell>
        </row>
        <row r="80">
          <cell r="A80" t="str">
            <v>22. Парикмахерские</v>
          </cell>
        </row>
        <row r="81">
          <cell r="A81" t="str">
            <v>23. Кинотеатры</v>
          </cell>
        </row>
        <row r="82">
          <cell r="A82" t="str">
            <v>24. Клубы</v>
          </cell>
        </row>
        <row r="83">
          <cell r="A83" t="str">
            <v>25. Театры:</v>
          </cell>
        </row>
        <row r="84">
          <cell r="A84" t="str">
            <v>для зрителей</v>
          </cell>
        </row>
        <row r="85">
          <cell r="A85" t="str">
            <v>для артистов</v>
          </cell>
        </row>
        <row r="86">
          <cell r="A86" t="str">
            <v>26. Стадионы и спортзалы:</v>
          </cell>
        </row>
        <row r="87">
          <cell r="A87" t="str">
            <v>для зрителей</v>
          </cell>
        </row>
        <row r="88">
          <cell r="A88" t="str">
            <v>для физкультурников (с учетом приема душа)</v>
          </cell>
        </row>
        <row r="89">
          <cell r="A89" t="str">
            <v>для спортсменов</v>
          </cell>
        </row>
        <row r="90">
          <cell r="A90" t="str">
            <v>27. Плавательные бассейны:</v>
          </cell>
        </row>
        <row r="91">
          <cell r="A91" t="str">
            <v>пополнение бассейна</v>
          </cell>
        </row>
        <row r="92">
          <cell r="A92" t="str">
            <v>для зрителей</v>
          </cell>
        </row>
        <row r="93">
          <cell r="A93" t="str">
            <v>для спортсменов (с учетом приема душа)</v>
          </cell>
        </row>
        <row r="94">
          <cell r="A94" t="str">
            <v>28. Бани:</v>
          </cell>
        </row>
        <row r="95">
          <cell r="A95" t="str">
            <v>для мытья в мыльной с тазами на скамьях и ополаскиванием в душе</v>
          </cell>
        </row>
        <row r="96">
          <cell r="A96" t="str">
            <v>то же, с приемом оздоровительных процедур и ополаскиванием в душе:</v>
          </cell>
        </row>
        <row r="97">
          <cell r="A97" t="str">
            <v>душевая кабина</v>
          </cell>
        </row>
        <row r="98">
          <cell r="A98" t="str">
            <v>ванная кабина</v>
          </cell>
        </row>
        <row r="99">
          <cell r="A99" t="str">
            <v>29. Душевые в бытовых помещениях промышленных предприятий</v>
          </cell>
        </row>
        <row r="100">
          <cell r="A100" t="str">
            <v>30. Цехи с тепловыделениями св. 84 кДж на 1 м3/ч</v>
          </cell>
        </row>
        <row r="101">
          <cell r="A101" t="str">
            <v>31. Остальные цехи</v>
          </cell>
        </row>
        <row r="102">
          <cell r="A102" t="str">
            <v>32. Расход воды на поливку:</v>
          </cell>
        </row>
        <row r="103">
          <cell r="A103" t="str">
            <v>травяного покрова</v>
          </cell>
        </row>
        <row r="104">
          <cell r="A104" t="str">
            <v>футбольного поля</v>
          </cell>
        </row>
        <row r="105">
          <cell r="A105" t="str">
            <v>остальных спортивных сооружений</v>
          </cell>
        </row>
        <row r="106">
          <cell r="A106" t="str">
            <v>усовершенствованных покрытий, тротуаров, площадей, заводских проездов</v>
          </cell>
        </row>
        <row r="107">
          <cell r="A107" t="str">
            <v>зеленых насаждений, газонов и цветников</v>
          </cell>
        </row>
        <row r="108">
          <cell r="A108" t="str">
            <v>33. Заливка поверхности катка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8">
          <cell r="A8">
            <v>100</v>
          </cell>
        </row>
        <row r="9">
          <cell r="A9">
            <v>125</v>
          </cell>
        </row>
        <row r="10">
          <cell r="A10">
            <v>150</v>
          </cell>
        </row>
        <row r="11">
          <cell r="A11">
            <v>200</v>
          </cell>
        </row>
        <row r="12">
          <cell r="A12">
            <v>250</v>
          </cell>
        </row>
        <row r="13">
          <cell r="A13">
            <v>300</v>
          </cell>
        </row>
        <row r="14">
          <cell r="A14">
            <v>350</v>
          </cell>
        </row>
        <row r="15">
          <cell r="A15">
            <v>400</v>
          </cell>
        </row>
        <row r="16">
          <cell r="A16">
            <v>450</v>
          </cell>
        </row>
        <row r="17">
          <cell r="A17">
            <v>500</v>
          </cell>
        </row>
        <row r="18">
          <cell r="A18">
            <v>600</v>
          </cell>
        </row>
        <row r="19">
          <cell r="A19">
            <v>700</v>
          </cell>
        </row>
        <row r="20">
          <cell r="A20">
            <v>800</v>
          </cell>
        </row>
        <row r="21">
          <cell r="A21">
            <v>900</v>
          </cell>
        </row>
        <row r="22">
          <cell r="A22">
            <v>1000</v>
          </cell>
        </row>
        <row r="23">
          <cell r="A23">
            <v>1100</v>
          </cell>
        </row>
        <row r="24">
          <cell r="A24">
            <v>1200</v>
          </cell>
        </row>
        <row r="25">
          <cell r="A25">
            <v>1400</v>
          </cell>
        </row>
        <row r="26">
          <cell r="A26">
            <v>1600</v>
          </cell>
        </row>
        <row r="27">
          <cell r="A27">
            <v>1800</v>
          </cell>
        </row>
        <row r="28">
          <cell r="A28">
            <v>2000</v>
          </cell>
        </row>
      </sheetData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2"/>
      <sheetName val="в1"/>
      <sheetName val="с1"/>
      <sheetName val="тв1"/>
      <sheetName val="тр1"/>
      <sheetName val="тэры_тепло"/>
      <sheetName val="тэры_вода"/>
      <sheetName val="тэры_стоки"/>
      <sheetName val="по"/>
      <sheetName val="элэн_тепло"/>
      <sheetName val="элэн_вив"/>
      <sheetName val="отопление"/>
      <sheetName val="отопл_уголь"/>
      <sheetName val="отопл_элэн"/>
      <sheetName val="отопл_покупка"/>
      <sheetName val="шаблон_газ"/>
      <sheetName val="шаблон_уголь_с_хво"/>
      <sheetName val="шаблон_уголь_без_хво"/>
      <sheetName val="шаблон_дрова_без_хво"/>
      <sheetName val="шаблон_газ_свод"/>
      <sheetName val="шаблон_уголь_свод"/>
      <sheetName val="химия_тепло"/>
      <sheetName val="химия_вив"/>
      <sheetName val="бдр_т"/>
      <sheetName val="бдр_в"/>
      <sheetName val="бдр_с"/>
      <sheetName val="план-факт_рф"/>
      <sheetName val="программа"/>
      <sheetName val="отчет_рф"/>
      <sheetName val="индексы"/>
      <sheetName val="хт"/>
      <sheetName val="хв"/>
      <sheetName val="хс"/>
      <sheetName val="пэт"/>
      <sheetName val="пэв"/>
      <sheetName val="пэс"/>
      <sheetName val="рт"/>
      <sheetName val="рв"/>
      <sheetName val="рс"/>
      <sheetName val="энсб"/>
      <sheetName val="ото"/>
      <sheetName val="рни"/>
      <sheetName val="предписания"/>
      <sheetName val="гсм_т"/>
      <sheetName val="гсм_в"/>
      <sheetName val="списки"/>
      <sheetName val="гсм_с"/>
      <sheetName val="уу_т"/>
      <sheetName val="уу_в"/>
      <sheetName val="уу_с"/>
      <sheetName val="Алапаевск"/>
      <sheetName val="Артемовский"/>
      <sheetName val="Арти"/>
      <sheetName val="Баранчинский"/>
      <sheetName val="Верх-Нейвинский"/>
      <sheetName val="Екатеринбург"/>
      <sheetName val="Кировград"/>
      <sheetName val="Новая_Ляля"/>
      <sheetName val="Новоуральск"/>
      <sheetName val="Пелым"/>
      <sheetName val="Староуткинск"/>
      <sheetName val="Сысерть"/>
      <sheetName val="Тугулым"/>
      <sheetName val="Нормативы"/>
      <sheetName val="сети_МО_Алапаевское"/>
      <sheetName val="сети_МО_г_Алапаевск"/>
      <sheetName val="сети_Артёмовский"/>
      <sheetName val="сети_Арти"/>
      <sheetName val="сети_В_Н"/>
      <sheetName val="сети_Екб"/>
      <sheetName val="сети_Кировград"/>
      <sheetName val="сети_Новая_Ляля"/>
      <sheetName val="сети_Новоуральск"/>
      <sheetName val="сети_Пелым"/>
      <sheetName val="сети_Староуткинск"/>
      <sheetName val="сети_Сысерть"/>
      <sheetName val="сети_Тугулым"/>
      <sheetName val="потери_Арамашево"/>
      <sheetName val="нормы_потерь_Арамашево"/>
      <sheetName val="потери_Бубчиково"/>
      <sheetName val="нормы_потерь_Бубчиково"/>
      <sheetName val="потери_В_Син_СОШ"/>
      <sheetName val="нормы_потерь_В_Син_СОШ"/>
      <sheetName val="потери_В_Син_Монолит"/>
      <sheetName val="нормы_потерь_В_Син_Монолит"/>
      <sheetName val="потери_Коптелово"/>
      <sheetName val="нормы_потерь_Коптелово"/>
      <sheetName val="потери_Костино"/>
      <sheetName val="нормы_потерь_Костино"/>
      <sheetName val="потери_Кур_Сам"/>
      <sheetName val="нормы_потерь_Кур_Сам"/>
      <sheetName val="потери_Кур_Сам_гвс"/>
      <sheetName val="нормы_потерь_Кур_Сам_гвс"/>
      <sheetName val="потери_ЦГБ"/>
      <sheetName val="нормы_потерь_ЦГБ"/>
      <sheetName val="потери_ЦГБ_гвс"/>
      <sheetName val="нормы_потерь_ЦГБ_гвс"/>
      <sheetName val="потери_Деево_Мира"/>
      <sheetName val="нормы_потерь_Деево_Мира"/>
      <sheetName val="потери_Деево_Ленина"/>
      <sheetName val="нормы_потерь_Деево_Ленина"/>
      <sheetName val="потери_Кировское_Швецова"/>
      <sheetName val="нормы_потерь_Кировское_Швецова"/>
      <sheetName val="потери_Кур_Сам_уголь"/>
      <sheetName val="нормы_потерь_Кур_Сам_уголь"/>
      <sheetName val="потери_Останино"/>
      <sheetName val="нормы_потерь_Останино"/>
      <sheetName val="потери_Голубково"/>
      <sheetName val="нормы_потерь_Голубково"/>
      <sheetName val="потери_Голубково_дк"/>
      <sheetName val="нормы_потерь_Голубково_дк"/>
      <sheetName val="потери_Ельничная"/>
      <sheetName val="нормы_потерь_Ельничная"/>
      <sheetName val="потери_Невьянское"/>
      <sheetName val="нормы_потерь_Невьянское"/>
      <sheetName val="потери_Ясашный_рабочая"/>
      <sheetName val="нормы_потерь_Ясашный_рабочая"/>
      <sheetName val="потери_Ясашный_клубная"/>
      <sheetName val="нормы_потерь_Ясашный_клубная"/>
      <sheetName val="потери_Заря"/>
      <sheetName val="нормы_потерь_Заря"/>
      <sheetName val="потери_АТЭЦ_130"/>
      <sheetName val="нормы_потерь_АТЭЦ_130"/>
      <sheetName val="потери_АТЭЦ_95"/>
      <sheetName val="нормы_потерь_АТЭЦ_95"/>
      <sheetName val="потери_АТЭЦ_гвс"/>
      <sheetName val="нормы_потерь_АТЭЦ_гвс"/>
      <sheetName val="потери_Арт_БМК"/>
      <sheetName val="нормы_потерь_Арт_БМК"/>
      <sheetName val="потери_Арт_БМК_гвс"/>
      <sheetName val="нормы_потерь_Арт_БМК_гвс"/>
      <sheetName val="потери_Арти_3"/>
      <sheetName val="нормы_потерь_Арти_3"/>
      <sheetName val="потери_Сажино_4"/>
      <sheetName val="нормы_потерь_Сажино_4"/>
      <sheetName val="потери_Сажино_7"/>
      <sheetName val="нормы_потерь_Сажино_7"/>
      <sheetName val="потери_Ст_Арти_10"/>
      <sheetName val="нормы_потерь_Ст_Арти_10"/>
      <sheetName val="потери_Больница"/>
      <sheetName val="нормы_потерь_Больница"/>
      <sheetName val="потери_Володарского"/>
      <sheetName val="нормы_потерь_Володарского"/>
      <sheetName val="потери_Калинка"/>
      <sheetName val="нормы_потерь_Калинка"/>
      <sheetName val="потери_Клуб"/>
      <sheetName val="нормы_потерь_Клуб"/>
      <sheetName val="потери_Овощной"/>
      <sheetName val="нормы_потерь_Овощной"/>
      <sheetName val="потери_Победы-Мира"/>
      <sheetName val="нормы_потерь_Победы-Мира"/>
      <sheetName val="нормы_потерь_Баранча_уголь"/>
      <sheetName val="потери_Баранча_уголь"/>
      <sheetName val="потери_Верх-Нейвинский"/>
      <sheetName val="нормы_потерь_Верх-Нейвинский"/>
      <sheetName val="потери_СОКБ_150"/>
      <sheetName val="нормы_потерь_СОКБ_150"/>
      <sheetName val="потери_СОКБ_отопление"/>
      <sheetName val="нормы_потерь_СОКБ_отопление"/>
      <sheetName val="потери_СОКБ_гвс"/>
      <sheetName val="нормы_потерь_СОКБ_гвс"/>
      <sheetName val="потери_Кировград_1_отопл"/>
      <sheetName val="нормы_потерь_Кировград_1_отопл"/>
      <sheetName val="потери_Кировград_1_гвс"/>
      <sheetName val="нормы_потерь_Кировград_1_гвс"/>
      <sheetName val="потери_Кировград_2_гвс"/>
      <sheetName val="нормы_потерь_Кировград_2_гвс"/>
      <sheetName val="потери_Кировград_3_отопл"/>
      <sheetName val="нормы_потерь_Кировград_3_отопл"/>
      <sheetName val="потери_Кировград_3_гвс"/>
      <sheetName val="нормы_потерь_Кировград_3_гвс"/>
      <sheetName val="потери_Карпушиха"/>
      <sheetName val="нормы_потерь_Карпушиха"/>
      <sheetName val="потери_Левиха"/>
      <sheetName val="нормы_потерь_Левиха"/>
      <sheetName val="потери_Н-Рудянка_БМК"/>
      <sheetName val="нормы_потерь_Н-Руд_БМК"/>
      <sheetName val="потери_Н-Рудянка_СОШ"/>
      <sheetName val="нормы_потерь_Н-Руд_СОШ"/>
      <sheetName val="потери_РГИ_3_МКР"/>
      <sheetName val="нормы_потерь_РГИ_3_МКР"/>
      <sheetName val="потери_РГИ_3_МКР_гвс"/>
      <sheetName val="нормы_потерь_РГИ_3_МКР_гвс"/>
      <sheetName val="потери_РГИ_5_МКР"/>
      <sheetName val="нормы_потерь_РГИ_5_МКР"/>
      <sheetName val="потери_КЗТС"/>
      <sheetName val="нормы_потерь_КЗТС"/>
      <sheetName val="потери_1_6_Н-Ляля_оао"/>
      <sheetName val="нормы_потерь_1_6_Н-Ляля_оао"/>
      <sheetName val="потери_1_6_Н-Ляля_муп"/>
      <sheetName val="нормы_потерь_1_6_Н-Ляля_муп"/>
      <sheetName val="потери_2_2_Н-Ляля_оао"/>
      <sheetName val="нормы_потерь_2_2_Н-Ляля_оао"/>
      <sheetName val="потери_2_2_Н-Ляля_муп"/>
      <sheetName val="нормы_потерь_2_2_Н-Ляля_муп"/>
      <sheetName val="потери_6_0_Н-Ляля_оао"/>
      <sheetName val="нормы_потерь_6_0_Н-Ляля_оао"/>
      <sheetName val="потери_6_0_Н-Ляля_муп"/>
      <sheetName val="нормы_потерь_6_0_Н-Ляля_муп"/>
      <sheetName val="потери_Починок"/>
      <sheetName val="нормы_потерь_Починок"/>
      <sheetName val="потери_Починок_гвс"/>
      <sheetName val="нормы_потерь_Починок_гвс"/>
      <sheetName val="потери_Тарасково"/>
      <sheetName val="нормы_потерь_Тарасково"/>
      <sheetName val="потери_Пелым_1"/>
      <sheetName val="нормы_потерь_Пелым_1"/>
      <sheetName val="потери_Пелым_2"/>
      <sheetName val="нормы_потерь_Пелым_2"/>
      <sheetName val="потери_Атымья_3"/>
      <sheetName val="нормы_потерь_Атымья_3"/>
      <sheetName val="потери_Утка_1_6_оао"/>
      <sheetName val="нормы_потерь_Утка_1_6_оао"/>
      <sheetName val="потери_Утка_1_6_муп"/>
      <sheetName val="нормы_потерь_Утка_1_6_муп"/>
      <sheetName val="потери_Утка_3_2_оао"/>
      <sheetName val="нормы_потерь_Утка_3_2_оао"/>
      <sheetName val="потери_Утка_3_2_муп"/>
      <sheetName val="нормы_потерь_Утка_3_2_муп"/>
      <sheetName val="потери_Сысерть"/>
      <sheetName val="нормы_потерь_Сысерть"/>
      <sheetName val="потери_Тугулым_1"/>
      <sheetName val="нормы_потерь_Тугулым"/>
      <sheetName val="потери_Тугулым_1_гвс"/>
      <sheetName val="нормы_потерь_Тугулым_гвс"/>
      <sheetName val="потери_Тугулым_2_газ"/>
      <sheetName val="нормы_потерь_Тугулым_2_газ"/>
      <sheetName val="потери_Тугулым_2_нефть"/>
      <sheetName val="нормы_потерь_Тугулым_2_нефть"/>
      <sheetName val="потери_Тугулым_3"/>
      <sheetName val="нормы_потерь_Тугулым_3"/>
      <sheetName val="потери_Тугулым_4"/>
      <sheetName val="нормы_потерь_Тугулым_4"/>
      <sheetName val="потери_Тугулым_5"/>
      <sheetName val="нормы_потерь_Тугулым_5"/>
      <sheetName val="потери_Тугулым_6"/>
      <sheetName val="нормы_потерь_Тугулым_6"/>
      <sheetName val="потери_Тугулым_7"/>
      <sheetName val="нормы_потерь_Тугулым_7"/>
      <sheetName val="потери_Тугулым_8"/>
      <sheetName val="нормы_потерь_Тугулым_8"/>
      <sheetName val="потери_Тугулым_9"/>
      <sheetName val="нормы_потерь_Тугулым_9"/>
      <sheetName val="потери_Тугулым_10"/>
      <sheetName val="нормы_потерь_Тугулым_10"/>
      <sheetName val="потери_Тугулым_11"/>
      <sheetName val="нормы_потерь_Тугулым_11"/>
      <sheetName val="потери_Тугулым_12"/>
      <sheetName val="нормы_потерь_Тугулым_12"/>
      <sheetName val="потери_Тугулым_13"/>
      <sheetName val="нормы_потерь_Тугулым_13"/>
      <sheetName val="потери_Тугулым_14"/>
      <sheetName val="нормы_потерь_Тугулым_14"/>
      <sheetName val="потери_Тугулым_15"/>
      <sheetName val="нормы_потерь_Тугулым_15"/>
      <sheetName val="потери_Тугулым_покупка"/>
      <sheetName val="нормы_потерь_Тугулым__покупка"/>
      <sheetName val="Емкость_тр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A2" t="str">
            <v>Внедрение оптимальных графиков регулирования с использованием средств автоматики и контроля</v>
          </cell>
        </row>
        <row r="3">
          <cell r="A3" t="str">
            <v>Восстановление/внедрение циркуляционных систем в системах горячего водоснабжения</v>
          </cell>
        </row>
        <row r="4">
          <cell r="A4" t="str">
            <v>Гидрохимическая промывка и электрогидроимпульсная прочистка котлов</v>
          </cell>
        </row>
        <row r="5">
          <cell r="A5" t="str">
            <v>Заключение энергосервисных договоров (контрактов)</v>
          </cell>
        </row>
        <row r="6">
          <cell r="A6" t="str">
            <v>Замена наиболее изношенных участков тепловых сетей, находящихся в аварийном состоянии</v>
          </cell>
        </row>
        <row r="7">
          <cell r="A7" t="str">
            <v>Защита баков-аккумуляторов от аэрации и коррозии</v>
          </cell>
        </row>
        <row r="8">
          <cell r="A8" t="str">
            <v>Капитальный ремонт тепловых сетей</v>
          </cell>
        </row>
        <row r="9">
          <cell r="A9" t="str">
            <v>Контроль за работой тепловой сети</v>
          </cell>
        </row>
        <row r="10">
          <cell r="A10" t="str">
            <v>Обучение работников основам энергосбережения и повышения энергетической эффективности</v>
          </cell>
        </row>
        <row r="11">
          <cell r="A11" t="str">
            <v>Определение остаточного ресурса трубопроводов</v>
          </cell>
        </row>
        <row r="12">
          <cell r="A12" t="str">
            <v>Оптимизация водоподготовки на источниках тепла с использованием современных средств обработки воды</v>
          </cell>
        </row>
        <row r="13">
          <cell r="A13" t="str">
            <v>Оптимизация процессов горения на котлах</v>
          </cell>
        </row>
        <row r="14">
          <cell r="A14" t="str">
            <v>Оптимизация режимов функционирования тепловых сетей</v>
          </cell>
        </row>
        <row r="15">
          <cell r="A15" t="str">
            <v>Перевод оборудования на работу на газу или местных видах топлива</v>
          </cell>
        </row>
        <row r="16">
          <cell r="A16" t="str">
            <v>Применение катодной защиты и противокоррозионного покрытия</v>
          </cell>
        </row>
        <row r="17">
          <cell r="A17" t="str">
            <v xml:space="preserve">Применение нетрадиционных источников энергии </v>
          </cell>
        </row>
        <row r="18">
          <cell r="A18" t="str">
            <v>Применение оборудования с энергосберегающими характеристиками</v>
          </cell>
        </row>
        <row r="19">
          <cell r="A19" t="str">
            <v>Применение установок совместной выработки тепловой и электрической энергии</v>
          </cell>
        </row>
        <row r="20">
          <cell r="A20" t="str">
            <v>Применение частотно-регулируемого электропривода</v>
          </cell>
        </row>
        <row r="21">
          <cell r="A21" t="str">
            <v>Проведение мероприятия по выявлению бесхозяйных объектов недвижимого имущества</v>
          </cell>
        </row>
        <row r="22">
          <cell r="A22" t="str">
            <v>Проведение обязательного энергетического обследования и разработка энергетического паспорта</v>
          </cell>
        </row>
        <row r="23">
          <cell r="A23" t="str">
            <v>Прокладка новых современных тепловых сетей в ППУ или ППМ изоляции</v>
          </cell>
        </row>
        <row r="24">
          <cell r="A24" t="str">
            <v>Разработка положения о порядке стимулирования работников за экономию энергоресурсов</v>
          </cell>
        </row>
        <row r="25">
          <cell r="A25" t="str">
            <v>Разработка положения об энергосбережении для организации</v>
          </cell>
        </row>
        <row r="26">
          <cell r="A26" t="str">
            <v>Снижение энергопотребления на собственные нужды котельных</v>
          </cell>
        </row>
        <row r="27">
          <cell r="A27" t="str">
            <v>Составление, оформление и анализ топливно-энергетического баланса организации</v>
          </cell>
        </row>
        <row r="28">
          <cell r="A28" t="str">
            <v>Строительство котельных с использованием энергоэффективных технологий с высоким КПД</v>
          </cell>
        </row>
        <row r="29">
          <cell r="A29" t="str">
            <v>Установка систем химводоподготовки</v>
          </cell>
        </row>
        <row r="30">
          <cell r="A30" t="str">
            <v>Установка современных приборов учета газа, поверка, замена вышедших из строя приборов учета</v>
          </cell>
        </row>
        <row r="31">
          <cell r="A31" t="str">
            <v>Установка современных приборов учета тепловой энергии и горячей воды, поверка, замена вышедших из строя приборов учета</v>
          </cell>
        </row>
        <row r="32">
          <cell r="A32" t="str">
            <v>Установка современных приборов учета холодной воды, поверка, замена вышедших из строя приборов учета</v>
          </cell>
        </row>
        <row r="33">
          <cell r="A33" t="str">
            <v>Установка современных приборов учета электрической энергии, поверка, замена вышедших из строя приборов учета</v>
          </cell>
        </row>
        <row r="34">
          <cell r="A34" t="str">
            <v>Установка теплообменников на источниках тепловой энергии</v>
          </cell>
        </row>
        <row r="37">
          <cell r="A37" t="str">
            <v>Бюджетные средства</v>
          </cell>
        </row>
        <row r="38">
          <cell r="A38" t="str">
            <v>Тарифная составляющая</v>
          </cell>
        </row>
        <row r="39">
          <cell r="A39" t="str">
            <v>Собственные средства</v>
          </cell>
        </row>
        <row r="40">
          <cell r="A40" t="str">
            <v>Привлечённые средства</v>
          </cell>
        </row>
        <row r="43">
          <cell r="A43" t="str">
            <v>Снижение расхода природного газа, тыс. куб. м/год</v>
          </cell>
        </row>
        <row r="44">
          <cell r="A44" t="str">
            <v>Снижение расхода угля, т/год</v>
          </cell>
        </row>
        <row r="45">
          <cell r="A45" t="str">
            <v>Снижение расхода дров, куб. м/год</v>
          </cell>
        </row>
        <row r="46">
          <cell r="A46" t="str">
            <v>Снижение расхода нефти, т/год</v>
          </cell>
        </row>
        <row r="47">
          <cell r="A47" t="str">
            <v>Снижение расхода электроэнергии, тыс. кВт·ч/год</v>
          </cell>
        </row>
        <row r="48">
          <cell r="A48" t="str">
            <v>Снижение расхода воды, куб. м/год</v>
          </cell>
        </row>
        <row r="49">
          <cell r="A49" t="str">
            <v>Снижение удельного расхода условного топлива на выработку тепловой энергии, кг у.т./Гкал</v>
          </cell>
        </row>
        <row r="50">
          <cell r="A50" t="str">
            <v>Снижение удельного расхода электроэнергии на выработку тепловой энергии, кВт·ч/Гкал</v>
          </cell>
        </row>
        <row r="51">
          <cell r="A51" t="str">
            <v>Снижение удельного расхода воды на выработку тепловой энергии, м3/Гкал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8"/>
  <sheetViews>
    <sheetView zoomScaleNormal="100" workbookViewId="0"/>
  </sheetViews>
  <sheetFormatPr defaultRowHeight="12"/>
  <cols>
    <col min="1" max="1" width="9.140625" style="2"/>
    <col min="2" max="2" width="10" style="2" bestFit="1" customWidth="1"/>
    <col min="3" max="6" width="15.28515625" style="2" bestFit="1" customWidth="1"/>
    <col min="7" max="7" width="15.140625" style="2" customWidth="1"/>
    <col min="8" max="9" width="9.140625" style="2" customWidth="1"/>
    <col min="10" max="10" width="10.7109375" style="2" customWidth="1"/>
    <col min="11" max="11" width="11.28515625" style="2" bestFit="1" customWidth="1"/>
    <col min="12" max="12" width="10.28515625" style="2" bestFit="1" customWidth="1"/>
    <col min="13" max="13" width="11.28515625" style="2" bestFit="1" customWidth="1"/>
    <col min="14" max="14" width="10.28515625" style="2" bestFit="1" customWidth="1"/>
    <col min="15" max="15" width="11.28515625" style="2" bestFit="1" customWidth="1"/>
    <col min="16" max="16" width="10.28515625" style="2" bestFit="1" customWidth="1"/>
    <col min="17" max="17" width="11.28515625" style="2" bestFit="1" customWidth="1"/>
    <col min="18" max="18" width="11.28515625" style="2" customWidth="1"/>
    <col min="19" max="19" width="12" style="2" bestFit="1" customWidth="1"/>
    <col min="20" max="20" width="12" style="2" customWidth="1"/>
    <col min="21" max="21" width="12" style="2" bestFit="1" customWidth="1"/>
    <col min="22" max="22" width="12" style="2" customWidth="1"/>
    <col min="23" max="24" width="12" style="2" bestFit="1" customWidth="1"/>
    <col min="25" max="39" width="12" style="2" customWidth="1"/>
    <col min="40" max="16384" width="9.140625" style="2"/>
  </cols>
  <sheetData>
    <row r="1" spans="1:28">
      <c r="A1" s="1" t="s">
        <v>5</v>
      </c>
    </row>
    <row r="2" spans="1:28">
      <c r="A2" s="1" t="s">
        <v>6</v>
      </c>
    </row>
    <row r="4" spans="1:28" ht="12.75">
      <c r="B4" s="198" t="s">
        <v>7</v>
      </c>
      <c r="C4" s="198"/>
      <c r="D4" s="198"/>
      <c r="E4" s="198"/>
      <c r="F4" s="198"/>
      <c r="G4" s="3"/>
      <c r="I4" s="4"/>
      <c r="J4" s="198" t="s">
        <v>8</v>
      </c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</row>
    <row r="5" spans="1:28" ht="13.5">
      <c r="B5" s="198" t="s">
        <v>9</v>
      </c>
      <c r="C5" s="198"/>
      <c r="D5" s="198"/>
      <c r="E5" s="198"/>
      <c r="F5" s="198"/>
      <c r="G5" s="3"/>
      <c r="I5" s="4"/>
      <c r="J5" s="198" t="s">
        <v>10</v>
      </c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</row>
    <row r="6" spans="1:28" ht="14.25">
      <c r="B6" s="198" t="s">
        <v>11</v>
      </c>
      <c r="C6" s="198"/>
      <c r="D6" s="198"/>
      <c r="E6" s="198"/>
      <c r="F6" s="198"/>
      <c r="G6" s="3"/>
      <c r="I6" s="4"/>
      <c r="J6" s="198" t="s">
        <v>12</v>
      </c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Y6" s="4"/>
      <c r="Z6" s="4"/>
      <c r="AA6" s="4"/>
      <c r="AB6" s="4"/>
    </row>
    <row r="7" spans="1:28" ht="12.75">
      <c r="B7" s="198" t="s">
        <v>13</v>
      </c>
      <c r="C7" s="198"/>
      <c r="D7" s="198"/>
      <c r="E7" s="198"/>
      <c r="F7" s="198"/>
      <c r="G7" s="3"/>
      <c r="J7" s="198" t="s">
        <v>14</v>
      </c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</row>
    <row r="8" spans="1:28" ht="12.75">
      <c r="V8" s="5" t="s">
        <v>15</v>
      </c>
      <c r="W8" s="5" t="s">
        <v>16</v>
      </c>
      <c r="X8" s="5" t="s">
        <v>15</v>
      </c>
      <c r="Y8" s="5" t="s">
        <v>16</v>
      </c>
    </row>
    <row r="9" spans="1:28" ht="30" customHeight="1">
      <c r="B9" s="209" t="s">
        <v>17</v>
      </c>
      <c r="C9" s="209" t="s">
        <v>18</v>
      </c>
      <c r="D9" s="209"/>
      <c r="E9" s="209"/>
      <c r="F9" s="209"/>
      <c r="G9" s="6" t="s">
        <v>19</v>
      </c>
      <c r="J9" s="209" t="s">
        <v>20</v>
      </c>
      <c r="K9" s="210" t="s">
        <v>21</v>
      </c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7" t="s">
        <v>22</v>
      </c>
      <c r="W9" s="7" t="s">
        <v>22</v>
      </c>
      <c r="X9" s="7" t="s">
        <v>23</v>
      </c>
      <c r="Y9" s="7" t="s">
        <v>23</v>
      </c>
    </row>
    <row r="10" spans="1:28" ht="90.75">
      <c r="B10" s="209"/>
      <c r="C10" s="8" t="s">
        <v>24</v>
      </c>
      <c r="D10" s="8" t="s">
        <v>25</v>
      </c>
      <c r="E10" s="8" t="s">
        <v>26</v>
      </c>
      <c r="F10" s="8" t="s">
        <v>27</v>
      </c>
      <c r="G10" s="9" t="e">
        <f>#REF!</f>
        <v>#REF!</v>
      </c>
      <c r="J10" s="209"/>
      <c r="K10" s="8">
        <v>45</v>
      </c>
      <c r="L10" s="8">
        <v>70</v>
      </c>
      <c r="M10" s="8">
        <v>95</v>
      </c>
      <c r="N10" s="8">
        <v>120</v>
      </c>
      <c r="O10" s="8">
        <v>145</v>
      </c>
      <c r="P10" s="8">
        <v>195</v>
      </c>
      <c r="Q10" s="8">
        <v>245</v>
      </c>
      <c r="R10" s="8">
        <v>295</v>
      </c>
      <c r="S10" s="8">
        <v>345</v>
      </c>
      <c r="T10" s="8">
        <v>395</v>
      </c>
      <c r="U10" s="8">
        <v>445</v>
      </c>
      <c r="V10" s="9" t="e">
        <f>IF((#REF!-#REF!)&lt;=70,#REF!-#REF!,0)</f>
        <v>#REF!</v>
      </c>
      <c r="W10" s="9" t="e">
        <f>IF((#REF!-#REF!)&lt;=70,#REF!-#REF!,0)</f>
        <v>#REF!</v>
      </c>
      <c r="X10" s="9" t="e">
        <f>IF((#REF!-#REF!)&gt;70,#REF!-#REF!,0)</f>
        <v>#REF!</v>
      </c>
      <c r="Y10" s="9" t="e">
        <f>IF((#REF!-#REF!)&gt;70,#REF!-#REF!,0)</f>
        <v>#REF!</v>
      </c>
    </row>
    <row r="11" spans="1:28" ht="12.75" customHeight="1">
      <c r="B11" s="10">
        <v>25</v>
      </c>
      <c r="C11" s="10">
        <v>20</v>
      </c>
      <c r="D11" s="10">
        <v>45</v>
      </c>
      <c r="E11" s="10">
        <v>52</v>
      </c>
      <c r="F11" s="10">
        <v>58</v>
      </c>
      <c r="G11" s="11" t="e">
        <f t="shared" ref="G11:G30" si="0">D11+(E11-D11)*($G$10-52.5)/(65-52.5)</f>
        <v>#REF!</v>
      </c>
      <c r="J11" s="209"/>
      <c r="K11" s="210" t="s">
        <v>28</v>
      </c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12"/>
      <c r="W11" s="13"/>
      <c r="X11" s="13"/>
      <c r="Y11" s="14"/>
    </row>
    <row r="12" spans="1:28" ht="12.75">
      <c r="B12" s="10">
        <v>50</v>
      </c>
      <c r="C12" s="10">
        <v>25</v>
      </c>
      <c r="D12" s="10">
        <v>56</v>
      </c>
      <c r="E12" s="10">
        <v>65</v>
      </c>
      <c r="F12" s="10">
        <v>72</v>
      </c>
      <c r="G12" s="11" t="e">
        <f t="shared" si="0"/>
        <v>#REF!</v>
      </c>
      <c r="I12" s="15"/>
      <c r="J12" s="16">
        <v>25</v>
      </c>
      <c r="K12" s="17">
        <v>15</v>
      </c>
      <c r="L12" s="17">
        <v>23</v>
      </c>
      <c r="M12" s="17">
        <v>31</v>
      </c>
      <c r="N12" s="17">
        <v>38</v>
      </c>
      <c r="O12" s="17">
        <v>46</v>
      </c>
      <c r="P12" s="17">
        <v>62</v>
      </c>
      <c r="Q12" s="17">
        <v>77</v>
      </c>
      <c r="R12" s="17">
        <v>93</v>
      </c>
      <c r="S12" s="17">
        <v>108</v>
      </c>
      <c r="T12" s="17">
        <v>124</v>
      </c>
      <c r="U12" s="17">
        <v>140</v>
      </c>
      <c r="V12" s="18" t="e">
        <f t="shared" ref="V12:V33" si="1">IF($V$10&lt;&gt;0,K12+(L12-K12)*($V$10-$K$10)/($L$10-$K$10),0)</f>
        <v>#REF!</v>
      </c>
      <c r="W12" s="18" t="e">
        <f t="shared" ref="W12:W33" si="2">IF($W$10&lt;&gt;0,K12+(L12-K12)*($W$10-$K$10)/($L$10-$K$10),0)</f>
        <v>#REF!</v>
      </c>
      <c r="X12" s="18" t="e">
        <f t="shared" ref="X12:X33" si="3">IF($X$10&lt;&gt;0,L12+(M12-L12)*($X$10-$L$10)/($M$10-$L$10),0)</f>
        <v>#REF!</v>
      </c>
      <c r="Y12" s="18" t="e">
        <f t="shared" ref="Y12:Y33" si="4">IF($Y$10&lt;&gt;0,L12+(M12-L12)*($Y$10-$L$10)/($M$10-$L$10),0)</f>
        <v>#REF!</v>
      </c>
    </row>
    <row r="13" spans="1:28" ht="12.75">
      <c r="B13" s="10">
        <v>70</v>
      </c>
      <c r="C13" s="10">
        <v>29</v>
      </c>
      <c r="D13" s="10">
        <v>64</v>
      </c>
      <c r="E13" s="10">
        <v>74</v>
      </c>
      <c r="F13" s="10">
        <v>82</v>
      </c>
      <c r="G13" s="11" t="e">
        <f t="shared" si="0"/>
        <v>#REF!</v>
      </c>
      <c r="I13" s="15"/>
      <c r="J13" s="16">
        <v>40</v>
      </c>
      <c r="K13" s="17">
        <v>18</v>
      </c>
      <c r="L13" s="17">
        <v>27</v>
      </c>
      <c r="M13" s="17">
        <v>36</v>
      </c>
      <c r="N13" s="17">
        <v>45</v>
      </c>
      <c r="O13" s="17">
        <v>53</v>
      </c>
      <c r="P13" s="17">
        <v>72</v>
      </c>
      <c r="Q13" s="17">
        <v>90</v>
      </c>
      <c r="R13" s="17">
        <v>108</v>
      </c>
      <c r="S13" s="17">
        <v>125</v>
      </c>
      <c r="T13" s="17">
        <v>144</v>
      </c>
      <c r="U13" s="17">
        <v>162</v>
      </c>
      <c r="V13" s="18" t="e">
        <f t="shared" si="1"/>
        <v>#REF!</v>
      </c>
      <c r="W13" s="18" t="e">
        <f t="shared" si="2"/>
        <v>#REF!</v>
      </c>
      <c r="X13" s="18" t="e">
        <f t="shared" si="3"/>
        <v>#REF!</v>
      </c>
      <c r="Y13" s="18" t="e">
        <f t="shared" si="4"/>
        <v>#REF!</v>
      </c>
    </row>
    <row r="14" spans="1:28" ht="12.75">
      <c r="B14" s="10">
        <v>80</v>
      </c>
      <c r="C14" s="10">
        <v>31</v>
      </c>
      <c r="D14" s="10">
        <v>69</v>
      </c>
      <c r="E14" s="10">
        <v>80</v>
      </c>
      <c r="F14" s="10">
        <v>88</v>
      </c>
      <c r="G14" s="11" t="e">
        <f t="shared" si="0"/>
        <v>#REF!</v>
      </c>
      <c r="I14" s="15"/>
      <c r="J14" s="16">
        <v>50</v>
      </c>
      <c r="K14" s="17">
        <v>21</v>
      </c>
      <c r="L14" s="17">
        <v>30</v>
      </c>
      <c r="M14" s="17">
        <v>40</v>
      </c>
      <c r="N14" s="17">
        <v>49</v>
      </c>
      <c r="O14" s="17">
        <v>58</v>
      </c>
      <c r="P14" s="17">
        <v>78</v>
      </c>
      <c r="Q14" s="17">
        <v>96</v>
      </c>
      <c r="R14" s="17">
        <v>115</v>
      </c>
      <c r="S14" s="17">
        <v>134</v>
      </c>
      <c r="T14" s="17">
        <v>153</v>
      </c>
      <c r="U14" s="17">
        <v>173</v>
      </c>
      <c r="V14" s="18" t="e">
        <f t="shared" si="1"/>
        <v>#REF!</v>
      </c>
      <c r="W14" s="18" t="e">
        <f t="shared" si="2"/>
        <v>#REF!</v>
      </c>
      <c r="X14" s="18" t="e">
        <f t="shared" si="3"/>
        <v>#REF!</v>
      </c>
      <c r="Y14" s="18" t="e">
        <f t="shared" si="4"/>
        <v>#REF!</v>
      </c>
    </row>
    <row r="15" spans="1:28" ht="12.75">
      <c r="B15" s="10">
        <v>100</v>
      </c>
      <c r="C15" s="10">
        <v>34</v>
      </c>
      <c r="D15" s="10">
        <v>76</v>
      </c>
      <c r="E15" s="10">
        <v>88</v>
      </c>
      <c r="F15" s="10">
        <v>96</v>
      </c>
      <c r="G15" s="11" t="e">
        <f t="shared" si="0"/>
        <v>#REF!</v>
      </c>
      <c r="I15" s="15"/>
      <c r="J15" s="16">
        <v>65</v>
      </c>
      <c r="K15" s="17">
        <v>25</v>
      </c>
      <c r="L15" s="17">
        <v>35</v>
      </c>
      <c r="M15" s="17">
        <v>45</v>
      </c>
      <c r="N15" s="17">
        <v>55</v>
      </c>
      <c r="O15" s="17">
        <v>66</v>
      </c>
      <c r="P15" s="17">
        <v>86</v>
      </c>
      <c r="Q15" s="17">
        <v>108</v>
      </c>
      <c r="R15" s="17">
        <v>128</v>
      </c>
      <c r="S15" s="17">
        <v>148</v>
      </c>
      <c r="T15" s="17">
        <v>170</v>
      </c>
      <c r="U15" s="17">
        <v>190</v>
      </c>
      <c r="V15" s="18" t="e">
        <f t="shared" si="1"/>
        <v>#REF!</v>
      </c>
      <c r="W15" s="18" t="e">
        <f t="shared" si="2"/>
        <v>#REF!</v>
      </c>
      <c r="X15" s="18" t="e">
        <f t="shared" si="3"/>
        <v>#REF!</v>
      </c>
      <c r="Y15" s="18" t="e">
        <f t="shared" si="4"/>
        <v>#REF!</v>
      </c>
    </row>
    <row r="16" spans="1:28" ht="12.75">
      <c r="B16" s="10">
        <v>150</v>
      </c>
      <c r="C16" s="10">
        <v>42</v>
      </c>
      <c r="D16" s="10">
        <v>94</v>
      </c>
      <c r="E16" s="10">
        <v>107</v>
      </c>
      <c r="F16" s="10">
        <v>117</v>
      </c>
      <c r="G16" s="11" t="e">
        <f t="shared" si="0"/>
        <v>#REF!</v>
      </c>
      <c r="I16" s="15"/>
      <c r="J16" s="16">
        <v>80</v>
      </c>
      <c r="K16" s="17">
        <v>28</v>
      </c>
      <c r="L16" s="17">
        <v>38</v>
      </c>
      <c r="M16" s="17">
        <v>50</v>
      </c>
      <c r="N16" s="17">
        <v>60</v>
      </c>
      <c r="O16" s="17">
        <v>71</v>
      </c>
      <c r="P16" s="17">
        <v>93</v>
      </c>
      <c r="Q16" s="17">
        <v>114</v>
      </c>
      <c r="R16" s="17">
        <v>136</v>
      </c>
      <c r="S16" s="17">
        <v>158</v>
      </c>
      <c r="T16" s="17">
        <v>180</v>
      </c>
      <c r="U16" s="17">
        <v>202</v>
      </c>
      <c r="V16" s="18" t="e">
        <f t="shared" si="1"/>
        <v>#REF!</v>
      </c>
      <c r="W16" s="18" t="e">
        <f t="shared" si="2"/>
        <v>#REF!</v>
      </c>
      <c r="X16" s="18" t="e">
        <f t="shared" si="3"/>
        <v>#REF!</v>
      </c>
      <c r="Y16" s="18" t="e">
        <f t="shared" si="4"/>
        <v>#REF!</v>
      </c>
    </row>
    <row r="17" spans="2:25" ht="12.75">
      <c r="B17" s="10">
        <v>200</v>
      </c>
      <c r="C17" s="10">
        <v>51</v>
      </c>
      <c r="D17" s="10">
        <v>113</v>
      </c>
      <c r="E17" s="10">
        <v>130</v>
      </c>
      <c r="F17" s="10">
        <v>142</v>
      </c>
      <c r="G17" s="11" t="e">
        <f t="shared" si="0"/>
        <v>#REF!</v>
      </c>
      <c r="I17" s="15"/>
      <c r="J17" s="16">
        <v>100</v>
      </c>
      <c r="K17" s="17">
        <v>31</v>
      </c>
      <c r="L17" s="17">
        <v>43</v>
      </c>
      <c r="M17" s="17">
        <v>55</v>
      </c>
      <c r="N17" s="17">
        <v>67</v>
      </c>
      <c r="O17" s="17">
        <v>77</v>
      </c>
      <c r="P17" s="17">
        <v>101</v>
      </c>
      <c r="Q17" s="17">
        <v>125</v>
      </c>
      <c r="R17" s="17">
        <v>148</v>
      </c>
      <c r="S17" s="17">
        <v>172</v>
      </c>
      <c r="T17" s="17">
        <v>195</v>
      </c>
      <c r="U17" s="17">
        <v>218</v>
      </c>
      <c r="V17" s="18" t="e">
        <f t="shared" si="1"/>
        <v>#REF!</v>
      </c>
      <c r="W17" s="18" t="e">
        <f t="shared" si="2"/>
        <v>#REF!</v>
      </c>
      <c r="X17" s="18" t="e">
        <f t="shared" si="3"/>
        <v>#REF!</v>
      </c>
      <c r="Y17" s="18" t="e">
        <f t="shared" si="4"/>
        <v>#REF!</v>
      </c>
    </row>
    <row r="18" spans="2:25" ht="12.75">
      <c r="B18" s="10">
        <v>250</v>
      </c>
      <c r="C18" s="10">
        <v>60</v>
      </c>
      <c r="D18" s="10">
        <v>132</v>
      </c>
      <c r="E18" s="10">
        <v>150</v>
      </c>
      <c r="F18" s="10">
        <v>163</v>
      </c>
      <c r="G18" s="11" t="e">
        <f t="shared" si="0"/>
        <v>#REF!</v>
      </c>
      <c r="I18" s="15"/>
      <c r="J18" s="16">
        <v>125</v>
      </c>
      <c r="K18" s="17">
        <v>35</v>
      </c>
      <c r="L18" s="17">
        <v>48</v>
      </c>
      <c r="M18" s="17">
        <v>60</v>
      </c>
      <c r="N18" s="17">
        <v>74</v>
      </c>
      <c r="O18" s="17">
        <v>85</v>
      </c>
      <c r="P18" s="17">
        <v>111</v>
      </c>
      <c r="Q18" s="17">
        <v>136</v>
      </c>
      <c r="R18" s="17">
        <v>162</v>
      </c>
      <c r="S18" s="17">
        <v>188</v>
      </c>
      <c r="T18" s="17">
        <v>212</v>
      </c>
      <c r="U18" s="17">
        <v>239</v>
      </c>
      <c r="V18" s="18" t="e">
        <f t="shared" si="1"/>
        <v>#REF!</v>
      </c>
      <c r="W18" s="18" t="e">
        <f t="shared" si="2"/>
        <v>#REF!</v>
      </c>
      <c r="X18" s="18" t="e">
        <f t="shared" si="3"/>
        <v>#REF!</v>
      </c>
      <c r="Y18" s="18" t="e">
        <f t="shared" si="4"/>
        <v>#REF!</v>
      </c>
    </row>
    <row r="19" spans="2:25" ht="12.75">
      <c r="B19" s="10">
        <v>300</v>
      </c>
      <c r="C19" s="10">
        <v>68</v>
      </c>
      <c r="D19" s="10">
        <v>149</v>
      </c>
      <c r="E19" s="10">
        <v>168</v>
      </c>
      <c r="F19" s="10">
        <v>183</v>
      </c>
      <c r="G19" s="11" t="e">
        <f t="shared" si="0"/>
        <v>#REF!</v>
      </c>
      <c r="I19" s="15"/>
      <c r="J19" s="16">
        <v>150</v>
      </c>
      <c r="K19" s="17">
        <v>38</v>
      </c>
      <c r="L19" s="17">
        <v>50</v>
      </c>
      <c r="M19" s="17">
        <v>65</v>
      </c>
      <c r="N19" s="17">
        <v>80</v>
      </c>
      <c r="O19" s="17">
        <v>94</v>
      </c>
      <c r="P19" s="17">
        <v>120</v>
      </c>
      <c r="Q19" s="17">
        <v>148</v>
      </c>
      <c r="R19" s="17">
        <v>175</v>
      </c>
      <c r="S19" s="17">
        <v>205</v>
      </c>
      <c r="T19" s="17">
        <v>230</v>
      </c>
      <c r="U19" s="17">
        <v>260</v>
      </c>
      <c r="V19" s="18" t="e">
        <f t="shared" si="1"/>
        <v>#REF!</v>
      </c>
      <c r="W19" s="18" t="e">
        <f t="shared" si="2"/>
        <v>#REF!</v>
      </c>
      <c r="X19" s="18" t="e">
        <f t="shared" si="3"/>
        <v>#REF!</v>
      </c>
      <c r="Y19" s="18" t="e">
        <f t="shared" si="4"/>
        <v>#REF!</v>
      </c>
    </row>
    <row r="20" spans="2:25" ht="12.75">
      <c r="B20" s="10">
        <v>350</v>
      </c>
      <c r="C20" s="10">
        <v>76</v>
      </c>
      <c r="D20" s="10">
        <v>164</v>
      </c>
      <c r="E20" s="10">
        <v>183</v>
      </c>
      <c r="F20" s="10">
        <v>202</v>
      </c>
      <c r="G20" s="11" t="e">
        <f t="shared" si="0"/>
        <v>#REF!</v>
      </c>
      <c r="I20" s="15"/>
      <c r="J20" s="16">
        <v>175</v>
      </c>
      <c r="K20" s="17">
        <v>42</v>
      </c>
      <c r="L20" s="17">
        <v>58</v>
      </c>
      <c r="M20" s="17">
        <v>73</v>
      </c>
      <c r="N20" s="17">
        <v>88</v>
      </c>
      <c r="O20" s="17">
        <v>103</v>
      </c>
      <c r="P20" s="17">
        <v>130</v>
      </c>
      <c r="Q20" s="17">
        <v>162</v>
      </c>
      <c r="R20" s="17">
        <v>192</v>
      </c>
      <c r="S20" s="17">
        <v>223</v>
      </c>
      <c r="T20" s="17">
        <v>250</v>
      </c>
      <c r="U20" s="17">
        <v>280</v>
      </c>
      <c r="V20" s="18" t="e">
        <f t="shared" si="1"/>
        <v>#REF!</v>
      </c>
      <c r="W20" s="18" t="e">
        <f t="shared" si="2"/>
        <v>#REF!</v>
      </c>
      <c r="X20" s="18" t="e">
        <f t="shared" si="3"/>
        <v>#REF!</v>
      </c>
      <c r="Y20" s="18" t="e">
        <f t="shared" si="4"/>
        <v>#REF!</v>
      </c>
    </row>
    <row r="21" spans="2:25" ht="12.75">
      <c r="B21" s="10">
        <v>400</v>
      </c>
      <c r="C21" s="10">
        <v>82</v>
      </c>
      <c r="D21" s="10">
        <v>180</v>
      </c>
      <c r="E21" s="10">
        <v>203</v>
      </c>
      <c r="F21" s="10">
        <v>219</v>
      </c>
      <c r="G21" s="11" t="e">
        <f t="shared" si="0"/>
        <v>#REF!</v>
      </c>
      <c r="I21" s="15"/>
      <c r="J21" s="16">
        <v>200</v>
      </c>
      <c r="K21" s="17">
        <v>46</v>
      </c>
      <c r="L21" s="17">
        <v>60</v>
      </c>
      <c r="M21" s="17">
        <v>78</v>
      </c>
      <c r="N21" s="17">
        <v>95</v>
      </c>
      <c r="O21" s="17">
        <v>110</v>
      </c>
      <c r="P21" s="17">
        <v>140</v>
      </c>
      <c r="Q21" s="17">
        <v>175</v>
      </c>
      <c r="R21" s="17">
        <v>208</v>
      </c>
      <c r="S21" s="17">
        <v>240</v>
      </c>
      <c r="T21" s="17">
        <v>270</v>
      </c>
      <c r="U21" s="17">
        <v>302</v>
      </c>
      <c r="V21" s="18" t="e">
        <f t="shared" si="1"/>
        <v>#REF!</v>
      </c>
      <c r="W21" s="18" t="e">
        <f t="shared" si="2"/>
        <v>#REF!</v>
      </c>
      <c r="X21" s="18" t="e">
        <f t="shared" si="3"/>
        <v>#REF!</v>
      </c>
      <c r="Y21" s="18" t="e">
        <f t="shared" si="4"/>
        <v>#REF!</v>
      </c>
    </row>
    <row r="22" spans="2:25" ht="12.75">
      <c r="B22" s="10">
        <v>450</v>
      </c>
      <c r="C22" s="10">
        <v>91</v>
      </c>
      <c r="D22" s="10">
        <v>198</v>
      </c>
      <c r="E22" s="10">
        <v>223</v>
      </c>
      <c r="F22" s="10">
        <v>241</v>
      </c>
      <c r="G22" s="11" t="e">
        <f t="shared" si="0"/>
        <v>#REF!</v>
      </c>
      <c r="I22" s="15"/>
      <c r="J22" s="16">
        <v>250</v>
      </c>
      <c r="K22" s="17">
        <v>53</v>
      </c>
      <c r="L22" s="17">
        <v>70</v>
      </c>
      <c r="M22" s="17">
        <v>87</v>
      </c>
      <c r="N22" s="17">
        <v>107</v>
      </c>
      <c r="O22" s="17">
        <v>125</v>
      </c>
      <c r="P22" s="17">
        <v>160</v>
      </c>
      <c r="Q22" s="17">
        <v>198</v>
      </c>
      <c r="R22" s="17">
        <v>233</v>
      </c>
      <c r="S22" s="17">
        <v>268</v>
      </c>
      <c r="T22" s="17">
        <v>305</v>
      </c>
      <c r="U22" s="17">
        <v>340</v>
      </c>
      <c r="V22" s="18" t="e">
        <f t="shared" si="1"/>
        <v>#REF!</v>
      </c>
      <c r="W22" s="18" t="e">
        <f t="shared" si="2"/>
        <v>#REF!</v>
      </c>
      <c r="X22" s="18" t="e">
        <f t="shared" si="3"/>
        <v>#REF!</v>
      </c>
      <c r="Y22" s="18" t="e">
        <f t="shared" si="4"/>
        <v>#REF!</v>
      </c>
    </row>
    <row r="23" spans="2:25" ht="12.75">
      <c r="B23" s="10">
        <v>500</v>
      </c>
      <c r="C23" s="10">
        <v>101</v>
      </c>
      <c r="D23" s="10">
        <v>216</v>
      </c>
      <c r="E23" s="10">
        <v>243</v>
      </c>
      <c r="F23" s="10">
        <v>261</v>
      </c>
      <c r="G23" s="11" t="e">
        <f t="shared" si="0"/>
        <v>#REF!</v>
      </c>
      <c r="I23" s="15"/>
      <c r="J23" s="16">
        <v>300</v>
      </c>
      <c r="K23" s="17">
        <v>60</v>
      </c>
      <c r="L23" s="17">
        <v>80</v>
      </c>
      <c r="M23" s="17">
        <v>100</v>
      </c>
      <c r="N23" s="17">
        <v>120</v>
      </c>
      <c r="O23" s="17">
        <v>140</v>
      </c>
      <c r="P23" s="17">
        <v>180</v>
      </c>
      <c r="Q23" s="17">
        <v>220</v>
      </c>
      <c r="R23" s="17">
        <v>260</v>
      </c>
      <c r="S23" s="17">
        <v>300</v>
      </c>
      <c r="T23" s="17">
        <v>340</v>
      </c>
      <c r="U23" s="17">
        <v>380</v>
      </c>
      <c r="V23" s="18" t="e">
        <f t="shared" si="1"/>
        <v>#REF!</v>
      </c>
      <c r="W23" s="18" t="e">
        <f t="shared" si="2"/>
        <v>#REF!</v>
      </c>
      <c r="X23" s="18" t="e">
        <f t="shared" si="3"/>
        <v>#REF!</v>
      </c>
      <c r="Y23" s="18" t="e">
        <f t="shared" si="4"/>
        <v>#REF!</v>
      </c>
    </row>
    <row r="24" spans="2:25" ht="12.75">
      <c r="B24" s="10">
        <v>600</v>
      </c>
      <c r="C24" s="10">
        <v>114</v>
      </c>
      <c r="D24" s="10">
        <v>246</v>
      </c>
      <c r="E24" s="10">
        <v>277</v>
      </c>
      <c r="F24" s="10">
        <v>298</v>
      </c>
      <c r="G24" s="11" t="e">
        <f t="shared" si="0"/>
        <v>#REF!</v>
      </c>
      <c r="I24" s="15"/>
      <c r="J24" s="16">
        <v>350</v>
      </c>
      <c r="K24" s="17">
        <v>71</v>
      </c>
      <c r="L24" s="17">
        <v>93</v>
      </c>
      <c r="M24" s="17">
        <v>114</v>
      </c>
      <c r="N24" s="17">
        <v>135</v>
      </c>
      <c r="O24" s="17">
        <v>156</v>
      </c>
      <c r="P24" s="17">
        <v>199</v>
      </c>
      <c r="Q24" s="17">
        <v>240</v>
      </c>
      <c r="R24" s="17">
        <v>283</v>
      </c>
      <c r="S24" s="17">
        <v>326</v>
      </c>
      <c r="T24" s="17">
        <v>370</v>
      </c>
      <c r="U24" s="17">
        <v>410</v>
      </c>
      <c r="V24" s="18" t="e">
        <f t="shared" si="1"/>
        <v>#REF!</v>
      </c>
      <c r="W24" s="18" t="e">
        <f t="shared" si="2"/>
        <v>#REF!</v>
      </c>
      <c r="X24" s="18" t="e">
        <f t="shared" si="3"/>
        <v>#REF!</v>
      </c>
      <c r="Y24" s="18" t="e">
        <f t="shared" si="4"/>
        <v>#REF!</v>
      </c>
    </row>
    <row r="25" spans="2:25" ht="12.75">
      <c r="B25" s="10">
        <v>700</v>
      </c>
      <c r="C25" s="10">
        <v>125</v>
      </c>
      <c r="D25" s="10">
        <v>272</v>
      </c>
      <c r="E25" s="10">
        <v>306</v>
      </c>
      <c r="F25" s="10">
        <v>327</v>
      </c>
      <c r="G25" s="11" t="e">
        <f t="shared" si="0"/>
        <v>#REF!</v>
      </c>
      <c r="I25" s="15"/>
      <c r="J25" s="16">
        <v>400</v>
      </c>
      <c r="K25" s="17">
        <v>82</v>
      </c>
      <c r="L25" s="17">
        <v>105</v>
      </c>
      <c r="M25" s="17">
        <v>128</v>
      </c>
      <c r="N25" s="17">
        <v>150</v>
      </c>
      <c r="O25" s="17">
        <v>173</v>
      </c>
      <c r="P25" s="17">
        <v>218</v>
      </c>
      <c r="Q25" s="17">
        <v>260</v>
      </c>
      <c r="R25" s="17">
        <v>306</v>
      </c>
      <c r="S25" s="17">
        <v>352</v>
      </c>
      <c r="T25" s="17">
        <v>398</v>
      </c>
      <c r="U25" s="17">
        <v>440</v>
      </c>
      <c r="V25" s="18" t="e">
        <f t="shared" si="1"/>
        <v>#REF!</v>
      </c>
      <c r="W25" s="18" t="e">
        <f t="shared" si="2"/>
        <v>#REF!</v>
      </c>
      <c r="X25" s="18" t="e">
        <f t="shared" si="3"/>
        <v>#REF!</v>
      </c>
      <c r="Y25" s="18" t="e">
        <f t="shared" si="4"/>
        <v>#REF!</v>
      </c>
    </row>
    <row r="26" spans="2:25" ht="12.75">
      <c r="B26" s="10">
        <v>800</v>
      </c>
      <c r="C26" s="10">
        <v>141</v>
      </c>
      <c r="D26" s="10">
        <v>304</v>
      </c>
      <c r="E26" s="10">
        <v>341</v>
      </c>
      <c r="F26" s="10">
        <v>364</v>
      </c>
      <c r="G26" s="11" t="e">
        <f t="shared" si="0"/>
        <v>#REF!</v>
      </c>
      <c r="I26" s="15"/>
      <c r="J26" s="16">
        <v>450</v>
      </c>
      <c r="K26" s="17">
        <v>89</v>
      </c>
      <c r="L26" s="17">
        <v>113</v>
      </c>
      <c r="M26" s="17">
        <v>136</v>
      </c>
      <c r="N26" s="17">
        <v>160</v>
      </c>
      <c r="O26" s="17">
        <v>185</v>
      </c>
      <c r="P26" s="17">
        <v>235</v>
      </c>
      <c r="Q26" s="17">
        <v>280</v>
      </c>
      <c r="R26" s="17">
        <v>330</v>
      </c>
      <c r="S26" s="17">
        <v>375</v>
      </c>
      <c r="T26" s="17">
        <v>420</v>
      </c>
      <c r="U26" s="17">
        <v>470</v>
      </c>
      <c r="V26" s="18" t="e">
        <f t="shared" si="1"/>
        <v>#REF!</v>
      </c>
      <c r="W26" s="18" t="e">
        <f t="shared" si="2"/>
        <v>#REF!</v>
      </c>
      <c r="X26" s="18" t="e">
        <f t="shared" si="3"/>
        <v>#REF!</v>
      </c>
      <c r="Y26" s="18" t="e">
        <f t="shared" si="4"/>
        <v>#REF!</v>
      </c>
    </row>
    <row r="27" spans="2:25" ht="12.75">
      <c r="B27" s="10">
        <v>900</v>
      </c>
      <c r="C27" s="10">
        <v>155</v>
      </c>
      <c r="D27" s="10">
        <v>333</v>
      </c>
      <c r="E27" s="10">
        <v>373</v>
      </c>
      <c r="F27" s="10">
        <v>399</v>
      </c>
      <c r="G27" s="11" t="e">
        <f t="shared" si="0"/>
        <v>#REF!</v>
      </c>
      <c r="I27" s="15"/>
      <c r="J27" s="16">
        <v>500</v>
      </c>
      <c r="K27" s="17">
        <v>95</v>
      </c>
      <c r="L27" s="17">
        <v>120</v>
      </c>
      <c r="M27" s="17">
        <v>145</v>
      </c>
      <c r="N27" s="17">
        <v>170</v>
      </c>
      <c r="O27" s="17">
        <v>196</v>
      </c>
      <c r="P27" s="17">
        <v>245</v>
      </c>
      <c r="Q27" s="17">
        <v>300</v>
      </c>
      <c r="R27" s="17">
        <v>350</v>
      </c>
      <c r="S27" s="17">
        <v>400</v>
      </c>
      <c r="T27" s="17">
        <v>450</v>
      </c>
      <c r="U27" s="17">
        <v>500</v>
      </c>
      <c r="V27" s="18" t="e">
        <f t="shared" si="1"/>
        <v>#REF!</v>
      </c>
      <c r="W27" s="18" t="e">
        <f t="shared" si="2"/>
        <v>#REF!</v>
      </c>
      <c r="X27" s="18" t="e">
        <f t="shared" si="3"/>
        <v>#REF!</v>
      </c>
      <c r="Y27" s="18" t="e">
        <f t="shared" si="4"/>
        <v>#REF!</v>
      </c>
    </row>
    <row r="28" spans="2:25" ht="12.75">
      <c r="B28" s="10">
        <v>1000</v>
      </c>
      <c r="C28" s="10">
        <v>170</v>
      </c>
      <c r="D28" s="10">
        <v>366</v>
      </c>
      <c r="E28" s="10">
        <v>410</v>
      </c>
      <c r="F28" s="10">
        <v>436</v>
      </c>
      <c r="G28" s="11" t="e">
        <f t="shared" si="0"/>
        <v>#REF!</v>
      </c>
      <c r="I28" s="15"/>
      <c r="J28" s="16">
        <v>600</v>
      </c>
      <c r="K28" s="17">
        <v>104</v>
      </c>
      <c r="L28" s="17">
        <v>133</v>
      </c>
      <c r="M28" s="17">
        <v>160</v>
      </c>
      <c r="N28" s="17">
        <v>190</v>
      </c>
      <c r="O28" s="17">
        <v>218</v>
      </c>
      <c r="P28" s="17">
        <v>275</v>
      </c>
      <c r="Q28" s="17">
        <v>330</v>
      </c>
      <c r="R28" s="17">
        <v>385</v>
      </c>
      <c r="S28" s="17">
        <v>440</v>
      </c>
      <c r="T28" s="17">
        <v>500</v>
      </c>
      <c r="U28" s="17">
        <v>555</v>
      </c>
      <c r="V28" s="18" t="e">
        <f t="shared" si="1"/>
        <v>#REF!</v>
      </c>
      <c r="W28" s="18" t="e">
        <f t="shared" si="2"/>
        <v>#REF!</v>
      </c>
      <c r="X28" s="18" t="e">
        <f t="shared" si="3"/>
        <v>#REF!</v>
      </c>
      <c r="Y28" s="18" t="e">
        <f t="shared" si="4"/>
        <v>#REF!</v>
      </c>
    </row>
    <row r="29" spans="2:25" ht="12.75">
      <c r="B29" s="10">
        <v>1200</v>
      </c>
      <c r="C29" s="10">
        <v>200</v>
      </c>
      <c r="D29" s="10">
        <v>429</v>
      </c>
      <c r="E29" s="10">
        <v>482</v>
      </c>
      <c r="F29" s="10">
        <v>508</v>
      </c>
      <c r="G29" s="11" t="e">
        <f t="shared" si="0"/>
        <v>#REF!</v>
      </c>
      <c r="I29" s="15"/>
      <c r="J29" s="16">
        <v>700</v>
      </c>
      <c r="K29" s="17">
        <v>115</v>
      </c>
      <c r="L29" s="17">
        <v>145</v>
      </c>
      <c r="M29" s="17">
        <v>176</v>
      </c>
      <c r="N29" s="17">
        <v>206</v>
      </c>
      <c r="O29" s="17">
        <v>238</v>
      </c>
      <c r="P29" s="17">
        <v>297</v>
      </c>
      <c r="Q29" s="17">
        <v>358</v>
      </c>
      <c r="R29" s="17">
        <v>420</v>
      </c>
      <c r="S29" s="17">
        <v>480</v>
      </c>
      <c r="T29" s="17">
        <v>542</v>
      </c>
      <c r="U29" s="17">
        <v>602</v>
      </c>
      <c r="V29" s="18" t="e">
        <f t="shared" si="1"/>
        <v>#REF!</v>
      </c>
      <c r="W29" s="18" t="e">
        <f t="shared" si="2"/>
        <v>#REF!</v>
      </c>
      <c r="X29" s="18" t="e">
        <f t="shared" si="3"/>
        <v>#REF!</v>
      </c>
      <c r="Y29" s="18" t="e">
        <f t="shared" si="4"/>
        <v>#REF!</v>
      </c>
    </row>
    <row r="30" spans="2:25" ht="12.75">
      <c r="B30" s="10">
        <v>1400</v>
      </c>
      <c r="C30" s="10">
        <v>228</v>
      </c>
      <c r="D30" s="10">
        <v>488</v>
      </c>
      <c r="E30" s="10">
        <v>554</v>
      </c>
      <c r="F30" s="10">
        <v>580</v>
      </c>
      <c r="G30" s="11" t="e">
        <f t="shared" si="0"/>
        <v>#REF!</v>
      </c>
      <c r="I30" s="15"/>
      <c r="J30" s="16">
        <v>800</v>
      </c>
      <c r="K30" s="17">
        <v>135</v>
      </c>
      <c r="L30" s="17">
        <v>168</v>
      </c>
      <c r="M30" s="17">
        <v>200</v>
      </c>
      <c r="N30" s="17">
        <v>233</v>
      </c>
      <c r="O30" s="17">
        <v>266</v>
      </c>
      <c r="P30" s="17">
        <v>330</v>
      </c>
      <c r="Q30" s="17">
        <v>398</v>
      </c>
      <c r="R30" s="17">
        <v>464</v>
      </c>
      <c r="S30" s="17">
        <v>535</v>
      </c>
      <c r="T30" s="17">
        <v>600</v>
      </c>
      <c r="U30" s="17">
        <v>665</v>
      </c>
      <c r="V30" s="18" t="e">
        <f t="shared" si="1"/>
        <v>#REF!</v>
      </c>
      <c r="W30" s="18" t="e">
        <f t="shared" si="2"/>
        <v>#REF!</v>
      </c>
      <c r="X30" s="18" t="e">
        <f t="shared" si="3"/>
        <v>#REF!</v>
      </c>
      <c r="Y30" s="18" t="e">
        <f t="shared" si="4"/>
        <v>#REF!</v>
      </c>
    </row>
    <row r="31" spans="2:25" ht="12.75">
      <c r="I31" s="15"/>
      <c r="J31" s="16">
        <v>900</v>
      </c>
      <c r="K31" s="17">
        <v>155</v>
      </c>
      <c r="L31" s="17">
        <v>190</v>
      </c>
      <c r="M31" s="17">
        <v>225</v>
      </c>
      <c r="N31" s="17">
        <v>260</v>
      </c>
      <c r="O31" s="17">
        <v>296</v>
      </c>
      <c r="P31" s="17">
        <v>370</v>
      </c>
      <c r="Q31" s="17">
        <v>440</v>
      </c>
      <c r="R31" s="17">
        <v>515</v>
      </c>
      <c r="S31" s="17">
        <v>585</v>
      </c>
      <c r="T31" s="17">
        <v>655</v>
      </c>
      <c r="U31" s="17">
        <v>725</v>
      </c>
      <c r="V31" s="18" t="e">
        <f t="shared" si="1"/>
        <v>#REF!</v>
      </c>
      <c r="W31" s="18" t="e">
        <f t="shared" si="2"/>
        <v>#REF!</v>
      </c>
      <c r="X31" s="18" t="e">
        <f t="shared" si="3"/>
        <v>#REF!</v>
      </c>
      <c r="Y31" s="18" t="e">
        <f t="shared" si="4"/>
        <v>#REF!</v>
      </c>
    </row>
    <row r="32" spans="2:25" ht="12.75">
      <c r="I32" s="15"/>
      <c r="J32" s="16">
        <v>1000</v>
      </c>
      <c r="K32" s="17">
        <v>180</v>
      </c>
      <c r="L32" s="17">
        <v>220</v>
      </c>
      <c r="M32" s="17">
        <v>255</v>
      </c>
      <c r="N32" s="17">
        <v>292</v>
      </c>
      <c r="O32" s="17">
        <v>330</v>
      </c>
      <c r="P32" s="17">
        <v>407</v>
      </c>
      <c r="Q32" s="17">
        <v>485</v>
      </c>
      <c r="R32" s="17">
        <v>565</v>
      </c>
      <c r="S32" s="17">
        <v>640</v>
      </c>
      <c r="T32" s="17">
        <v>720</v>
      </c>
      <c r="U32" s="17">
        <v>793</v>
      </c>
      <c r="V32" s="18" t="e">
        <f t="shared" si="1"/>
        <v>#REF!</v>
      </c>
      <c r="W32" s="18" t="e">
        <f t="shared" si="2"/>
        <v>#REF!</v>
      </c>
      <c r="X32" s="18" t="e">
        <f t="shared" si="3"/>
        <v>#REF!</v>
      </c>
      <c r="Y32" s="18" t="e">
        <f t="shared" si="4"/>
        <v>#REF!</v>
      </c>
    </row>
    <row r="33" spans="10:25" ht="12.75">
      <c r="J33" s="17">
        <v>1400</v>
      </c>
      <c r="K33" s="17">
        <v>230</v>
      </c>
      <c r="L33" s="17">
        <v>280</v>
      </c>
      <c r="M33" s="17">
        <v>325</v>
      </c>
      <c r="N33" s="17">
        <v>380</v>
      </c>
      <c r="O33" s="17">
        <v>430</v>
      </c>
      <c r="P33" s="17">
        <v>532</v>
      </c>
      <c r="Q33" s="17">
        <v>630</v>
      </c>
      <c r="R33" s="17">
        <v>740</v>
      </c>
      <c r="S33" s="17">
        <v>840</v>
      </c>
      <c r="T33" s="17">
        <v>940</v>
      </c>
      <c r="U33" s="17">
        <v>1040</v>
      </c>
      <c r="V33" s="18" t="e">
        <f t="shared" si="1"/>
        <v>#REF!</v>
      </c>
      <c r="W33" s="18" t="e">
        <f t="shared" si="2"/>
        <v>#REF!</v>
      </c>
      <c r="X33" s="18" t="e">
        <f t="shared" si="3"/>
        <v>#REF!</v>
      </c>
      <c r="Y33" s="18" t="e">
        <f t="shared" si="4"/>
        <v>#REF!</v>
      </c>
    </row>
    <row r="36" spans="10:25" ht="15.75" customHeight="1">
      <c r="J36" s="198" t="s">
        <v>29</v>
      </c>
      <c r="K36" s="198"/>
      <c r="L36" s="198"/>
      <c r="M36" s="198"/>
      <c r="N36" s="198"/>
      <c r="O36" s="198"/>
      <c r="P36" s="198"/>
      <c r="Q36" s="198"/>
      <c r="R36" s="198"/>
      <c r="S36" s="4"/>
      <c r="T36" s="4"/>
      <c r="U36" s="4"/>
      <c r="V36" s="4"/>
      <c r="W36" s="4"/>
      <c r="X36" s="4"/>
    </row>
    <row r="37" spans="10:25" ht="12.75">
      <c r="J37" s="198" t="s">
        <v>30</v>
      </c>
      <c r="K37" s="198"/>
      <c r="L37" s="198"/>
      <c r="M37" s="198"/>
      <c r="N37" s="198"/>
      <c r="O37" s="198"/>
      <c r="P37" s="198"/>
      <c r="Q37" s="198"/>
      <c r="R37" s="198"/>
      <c r="S37" s="4"/>
      <c r="T37" s="4"/>
      <c r="U37" s="4"/>
      <c r="V37" s="4"/>
      <c r="W37" s="4"/>
      <c r="X37" s="4"/>
    </row>
    <row r="38" spans="10:25" ht="12.75">
      <c r="J38" s="198" t="s">
        <v>31</v>
      </c>
      <c r="K38" s="198"/>
      <c r="L38" s="198"/>
      <c r="M38" s="198"/>
      <c r="N38" s="198"/>
      <c r="O38" s="198"/>
      <c r="P38" s="198"/>
      <c r="Q38" s="198"/>
      <c r="R38" s="198"/>
      <c r="S38" s="4"/>
      <c r="T38" s="4"/>
      <c r="U38" s="4"/>
      <c r="V38" s="4"/>
      <c r="W38" s="4"/>
      <c r="X38" s="4"/>
    </row>
    <row r="40" spans="10:25" ht="15" customHeight="1">
      <c r="J40" s="209" t="s">
        <v>32</v>
      </c>
      <c r="K40" s="210" t="s">
        <v>33</v>
      </c>
      <c r="L40" s="211"/>
      <c r="M40" s="211"/>
      <c r="N40" s="211"/>
      <c r="O40" s="211"/>
      <c r="P40" s="211"/>
      <c r="Q40" s="211"/>
      <c r="R40" s="217"/>
      <c r="S40" s="205" t="s">
        <v>34</v>
      </c>
      <c r="T40" s="206"/>
      <c r="U40" s="205" t="s">
        <v>35</v>
      </c>
      <c r="V40" s="206"/>
      <c r="W40" s="214" t="s">
        <v>34</v>
      </c>
      <c r="X40" s="214" t="s">
        <v>35</v>
      </c>
    </row>
    <row r="41" spans="10:25" ht="15" customHeight="1">
      <c r="J41" s="209"/>
      <c r="K41" s="210" t="s">
        <v>36</v>
      </c>
      <c r="L41" s="211"/>
      <c r="M41" s="211"/>
      <c r="N41" s="217"/>
      <c r="O41" s="210" t="s">
        <v>36</v>
      </c>
      <c r="P41" s="211"/>
      <c r="Q41" s="211"/>
      <c r="R41" s="217"/>
      <c r="S41" s="207"/>
      <c r="T41" s="208"/>
      <c r="U41" s="207"/>
      <c r="V41" s="208"/>
      <c r="W41" s="215"/>
      <c r="X41" s="215"/>
    </row>
    <row r="42" spans="10:25" ht="12.75" customHeight="1">
      <c r="J42" s="209"/>
      <c r="K42" s="210" t="s">
        <v>37</v>
      </c>
      <c r="L42" s="211"/>
      <c r="M42" s="211"/>
      <c r="N42" s="217"/>
      <c r="O42" s="210" t="s">
        <v>38</v>
      </c>
      <c r="P42" s="211"/>
      <c r="Q42" s="211"/>
      <c r="R42" s="217"/>
      <c r="S42" s="207"/>
      <c r="T42" s="208"/>
      <c r="U42" s="207"/>
      <c r="V42" s="208"/>
      <c r="W42" s="215"/>
      <c r="X42" s="215"/>
    </row>
    <row r="43" spans="10:25" ht="12.75">
      <c r="J43" s="209"/>
      <c r="K43" s="210" t="s">
        <v>39</v>
      </c>
      <c r="L43" s="211"/>
      <c r="M43" s="211"/>
      <c r="N43" s="211"/>
      <c r="O43" s="211"/>
      <c r="P43" s="211"/>
      <c r="Q43" s="211"/>
      <c r="R43" s="217"/>
      <c r="S43" s="207"/>
      <c r="T43" s="208"/>
      <c r="U43" s="207"/>
      <c r="V43" s="208"/>
      <c r="W43" s="215"/>
      <c r="X43" s="215"/>
    </row>
    <row r="44" spans="10:25" ht="12.75">
      <c r="J44" s="209"/>
      <c r="K44" s="8" t="s">
        <v>40</v>
      </c>
      <c r="L44" s="8" t="s">
        <v>41</v>
      </c>
      <c r="M44" s="8" t="s">
        <v>40</v>
      </c>
      <c r="N44" s="8" t="s">
        <v>41</v>
      </c>
      <c r="O44" s="8" t="s">
        <v>40</v>
      </c>
      <c r="P44" s="8" t="s">
        <v>41</v>
      </c>
      <c r="Q44" s="8" t="s">
        <v>40</v>
      </c>
      <c r="R44" s="8" t="s">
        <v>41</v>
      </c>
      <c r="S44" s="207"/>
      <c r="T44" s="208"/>
      <c r="U44" s="207"/>
      <c r="V44" s="208"/>
      <c r="W44" s="215"/>
      <c r="X44" s="215"/>
    </row>
    <row r="45" spans="10:25" ht="13.5" customHeight="1">
      <c r="J45" s="209"/>
      <c r="K45" s="210" t="s">
        <v>42</v>
      </c>
      <c r="L45" s="211"/>
      <c r="M45" s="211"/>
      <c r="N45" s="211"/>
      <c r="O45" s="211"/>
      <c r="P45" s="211"/>
      <c r="Q45" s="211"/>
      <c r="R45" s="217"/>
      <c r="S45" s="212"/>
      <c r="T45" s="213"/>
      <c r="U45" s="212"/>
      <c r="V45" s="213"/>
      <c r="W45" s="216"/>
      <c r="X45" s="216"/>
    </row>
    <row r="46" spans="10:25" ht="12.75">
      <c r="J46" s="209"/>
      <c r="K46" s="8">
        <v>65</v>
      </c>
      <c r="L46" s="8">
        <v>50</v>
      </c>
      <c r="M46" s="8">
        <v>90</v>
      </c>
      <c r="N46" s="8">
        <v>50</v>
      </c>
      <c r="O46" s="8">
        <v>65</v>
      </c>
      <c r="P46" s="8">
        <v>50</v>
      </c>
      <c r="Q46" s="8">
        <v>90</v>
      </c>
      <c r="R46" s="8">
        <v>50</v>
      </c>
      <c r="S46" s="19">
        <f>(65+50)/2</f>
        <v>57.5</v>
      </c>
      <c r="T46" s="19">
        <f>(90+50)/2</f>
        <v>70</v>
      </c>
      <c r="U46" s="19">
        <f>(65+50)/2</f>
        <v>57.5</v>
      </c>
      <c r="V46" s="19">
        <f>(90+50)/2</f>
        <v>70</v>
      </c>
      <c r="W46" s="20" t="e">
        <f>#REF!</f>
        <v>#REF!</v>
      </c>
      <c r="X46" s="21" t="e">
        <f>#REF!</f>
        <v>#REF!</v>
      </c>
    </row>
    <row r="47" spans="10:25" ht="12.75">
      <c r="J47" s="17">
        <v>25</v>
      </c>
      <c r="K47" s="17">
        <v>31</v>
      </c>
      <c r="L47" s="17">
        <v>23</v>
      </c>
      <c r="M47" s="17">
        <v>41</v>
      </c>
      <c r="N47" s="17">
        <v>22</v>
      </c>
      <c r="O47" s="17">
        <v>28</v>
      </c>
      <c r="P47" s="17">
        <v>22</v>
      </c>
      <c r="Q47" s="17">
        <v>38</v>
      </c>
      <c r="R47" s="17">
        <v>21</v>
      </c>
      <c r="S47" s="22">
        <f>K47+L47</f>
        <v>54</v>
      </c>
      <c r="T47" s="22">
        <f>M47+N47</f>
        <v>63</v>
      </c>
      <c r="U47" s="22">
        <f>O47+P47</f>
        <v>50</v>
      </c>
      <c r="V47" s="22">
        <f>Q47+R47</f>
        <v>59</v>
      </c>
      <c r="W47" s="22" t="e">
        <f>S47+(T47-S47)*($W$46-$S$46)/($T$46-$S$46)</f>
        <v>#REF!</v>
      </c>
      <c r="X47" s="18" t="e">
        <f>U47+(V47-U47)*($X$46-$U$46)/($V$46-$U$46)</f>
        <v>#REF!</v>
      </c>
    </row>
    <row r="48" spans="10:25" ht="12.75">
      <c r="J48" s="17">
        <v>50</v>
      </c>
      <c r="K48" s="17">
        <v>38</v>
      </c>
      <c r="L48" s="17">
        <v>29</v>
      </c>
      <c r="M48" s="17">
        <v>52</v>
      </c>
      <c r="N48" s="17">
        <v>28</v>
      </c>
      <c r="O48" s="17">
        <v>34</v>
      </c>
      <c r="P48" s="17">
        <v>27</v>
      </c>
      <c r="Q48" s="17">
        <v>46</v>
      </c>
      <c r="R48" s="17">
        <v>25</v>
      </c>
      <c r="S48" s="22">
        <f t="shared" ref="S48:S63" si="5">K48+L48</f>
        <v>67</v>
      </c>
      <c r="T48" s="22">
        <f t="shared" ref="T48:T63" si="6">M48+N48</f>
        <v>80</v>
      </c>
      <c r="U48" s="22">
        <f t="shared" ref="U48:U63" si="7">O48+P48</f>
        <v>61</v>
      </c>
      <c r="V48" s="22">
        <f t="shared" ref="V48:V63" si="8">Q48+R48</f>
        <v>71</v>
      </c>
      <c r="W48" s="22" t="e">
        <f t="shared" ref="W48:W63" si="9">S48+(T48-S48)*($W$46-$S$46)/($T$46-$S$46)</f>
        <v>#REF!</v>
      </c>
      <c r="X48" s="18" t="e">
        <f t="shared" ref="X48:X63" si="10">U48+(V48-U48)*($X$46-$U$46)/($V$46-$U$46)</f>
        <v>#REF!</v>
      </c>
    </row>
    <row r="49" spans="10:24" ht="12.75">
      <c r="J49" s="17">
        <v>65</v>
      </c>
      <c r="K49" s="17">
        <v>43</v>
      </c>
      <c r="L49" s="17">
        <v>33</v>
      </c>
      <c r="M49" s="17">
        <v>58</v>
      </c>
      <c r="N49" s="17">
        <v>31</v>
      </c>
      <c r="O49" s="17">
        <v>39</v>
      </c>
      <c r="P49" s="17">
        <v>29</v>
      </c>
      <c r="Q49" s="17">
        <v>52</v>
      </c>
      <c r="R49" s="17">
        <v>28</v>
      </c>
      <c r="S49" s="22">
        <f t="shared" si="5"/>
        <v>76</v>
      </c>
      <c r="T49" s="22">
        <f t="shared" si="6"/>
        <v>89</v>
      </c>
      <c r="U49" s="22">
        <f t="shared" si="7"/>
        <v>68</v>
      </c>
      <c r="V49" s="22">
        <f t="shared" si="8"/>
        <v>80</v>
      </c>
      <c r="W49" s="22" t="e">
        <f t="shared" si="9"/>
        <v>#REF!</v>
      </c>
      <c r="X49" s="18" t="e">
        <f t="shared" si="10"/>
        <v>#REF!</v>
      </c>
    </row>
    <row r="50" spans="10:24" ht="12.75">
      <c r="J50" s="17">
        <v>80</v>
      </c>
      <c r="K50" s="17">
        <v>44</v>
      </c>
      <c r="L50" s="17">
        <v>34</v>
      </c>
      <c r="M50" s="17">
        <v>59</v>
      </c>
      <c r="N50" s="17">
        <v>32</v>
      </c>
      <c r="O50" s="17">
        <v>40</v>
      </c>
      <c r="P50" s="17">
        <v>30</v>
      </c>
      <c r="Q50" s="17">
        <v>52</v>
      </c>
      <c r="R50" s="17">
        <v>29</v>
      </c>
      <c r="S50" s="22">
        <f t="shared" si="5"/>
        <v>78</v>
      </c>
      <c r="T50" s="22">
        <f t="shared" si="6"/>
        <v>91</v>
      </c>
      <c r="U50" s="22">
        <f t="shared" si="7"/>
        <v>70</v>
      </c>
      <c r="V50" s="22">
        <f t="shared" si="8"/>
        <v>81</v>
      </c>
      <c r="W50" s="22" t="e">
        <f t="shared" si="9"/>
        <v>#REF!</v>
      </c>
      <c r="X50" s="18" t="e">
        <f t="shared" si="10"/>
        <v>#REF!</v>
      </c>
    </row>
    <row r="51" spans="10:24" ht="12.75">
      <c r="J51" s="17">
        <v>100</v>
      </c>
      <c r="K51" s="17">
        <v>47</v>
      </c>
      <c r="L51" s="17">
        <v>36</v>
      </c>
      <c r="M51" s="17">
        <v>64</v>
      </c>
      <c r="N51" s="17">
        <v>34</v>
      </c>
      <c r="O51" s="17">
        <v>42</v>
      </c>
      <c r="P51" s="17">
        <v>33</v>
      </c>
      <c r="Q51" s="17">
        <v>56</v>
      </c>
      <c r="R51" s="17">
        <v>30</v>
      </c>
      <c r="S51" s="22">
        <f t="shared" si="5"/>
        <v>83</v>
      </c>
      <c r="T51" s="22">
        <f t="shared" si="6"/>
        <v>98</v>
      </c>
      <c r="U51" s="22">
        <f t="shared" si="7"/>
        <v>75</v>
      </c>
      <c r="V51" s="22">
        <f t="shared" si="8"/>
        <v>86</v>
      </c>
      <c r="W51" s="22" t="e">
        <f t="shared" si="9"/>
        <v>#REF!</v>
      </c>
      <c r="X51" s="18" t="e">
        <f t="shared" si="10"/>
        <v>#REF!</v>
      </c>
    </row>
    <row r="52" spans="10:24" ht="12.75">
      <c r="J52" s="17">
        <v>125</v>
      </c>
      <c r="K52" s="17">
        <v>52</v>
      </c>
      <c r="L52" s="17">
        <v>40</v>
      </c>
      <c r="M52" s="17">
        <v>70</v>
      </c>
      <c r="N52" s="17">
        <v>38</v>
      </c>
      <c r="O52" s="17">
        <v>46</v>
      </c>
      <c r="P52" s="17">
        <v>35</v>
      </c>
      <c r="Q52" s="17">
        <v>62</v>
      </c>
      <c r="R52" s="17">
        <v>34</v>
      </c>
      <c r="S52" s="22">
        <f t="shared" si="5"/>
        <v>92</v>
      </c>
      <c r="T52" s="22">
        <f t="shared" si="6"/>
        <v>108</v>
      </c>
      <c r="U52" s="22">
        <f t="shared" si="7"/>
        <v>81</v>
      </c>
      <c r="V52" s="22">
        <f t="shared" si="8"/>
        <v>96</v>
      </c>
      <c r="W52" s="22" t="e">
        <f t="shared" si="9"/>
        <v>#REF!</v>
      </c>
      <c r="X52" s="18" t="e">
        <f t="shared" si="10"/>
        <v>#REF!</v>
      </c>
    </row>
    <row r="53" spans="10:24" ht="12.75">
      <c r="J53" s="17">
        <v>150</v>
      </c>
      <c r="K53" s="17">
        <v>59</v>
      </c>
      <c r="L53" s="17">
        <v>45</v>
      </c>
      <c r="M53" s="17">
        <v>78</v>
      </c>
      <c r="N53" s="17">
        <v>42</v>
      </c>
      <c r="O53" s="17">
        <v>52</v>
      </c>
      <c r="P53" s="17">
        <v>40</v>
      </c>
      <c r="Q53" s="17">
        <v>69</v>
      </c>
      <c r="R53" s="17">
        <v>37</v>
      </c>
      <c r="S53" s="22">
        <f t="shared" si="5"/>
        <v>104</v>
      </c>
      <c r="T53" s="22">
        <f t="shared" si="6"/>
        <v>120</v>
      </c>
      <c r="U53" s="22">
        <f t="shared" si="7"/>
        <v>92</v>
      </c>
      <c r="V53" s="22">
        <f t="shared" si="8"/>
        <v>106</v>
      </c>
      <c r="W53" s="22" t="e">
        <f t="shared" si="9"/>
        <v>#REF!</v>
      </c>
      <c r="X53" s="18" t="e">
        <f t="shared" si="10"/>
        <v>#REF!</v>
      </c>
    </row>
    <row r="54" spans="10:24" ht="12.75">
      <c r="J54" s="17">
        <v>200</v>
      </c>
      <c r="K54" s="17">
        <v>66</v>
      </c>
      <c r="L54" s="17">
        <v>51</v>
      </c>
      <c r="M54" s="17">
        <v>87</v>
      </c>
      <c r="N54" s="17">
        <v>46</v>
      </c>
      <c r="O54" s="17">
        <v>57</v>
      </c>
      <c r="P54" s="17">
        <v>43</v>
      </c>
      <c r="Q54" s="17">
        <v>77</v>
      </c>
      <c r="R54" s="17">
        <v>41</v>
      </c>
      <c r="S54" s="22">
        <f t="shared" si="5"/>
        <v>117</v>
      </c>
      <c r="T54" s="22">
        <f t="shared" si="6"/>
        <v>133</v>
      </c>
      <c r="U54" s="22">
        <f t="shared" si="7"/>
        <v>100</v>
      </c>
      <c r="V54" s="22">
        <f t="shared" si="8"/>
        <v>118</v>
      </c>
      <c r="W54" s="22" t="e">
        <f t="shared" si="9"/>
        <v>#REF!</v>
      </c>
      <c r="X54" s="18" t="e">
        <f t="shared" si="10"/>
        <v>#REF!</v>
      </c>
    </row>
    <row r="55" spans="10:24" ht="12.75">
      <c r="J55" s="17">
        <v>250</v>
      </c>
      <c r="K55" s="17">
        <v>71</v>
      </c>
      <c r="L55" s="17">
        <v>54</v>
      </c>
      <c r="M55" s="17">
        <v>95</v>
      </c>
      <c r="N55" s="17">
        <v>51</v>
      </c>
      <c r="O55" s="17">
        <v>62</v>
      </c>
      <c r="P55" s="17">
        <v>47</v>
      </c>
      <c r="Q55" s="17">
        <v>83</v>
      </c>
      <c r="R55" s="17">
        <v>44</v>
      </c>
      <c r="S55" s="22">
        <f t="shared" si="5"/>
        <v>125</v>
      </c>
      <c r="T55" s="22">
        <f t="shared" si="6"/>
        <v>146</v>
      </c>
      <c r="U55" s="22">
        <f t="shared" si="7"/>
        <v>109</v>
      </c>
      <c r="V55" s="22">
        <f t="shared" si="8"/>
        <v>127</v>
      </c>
      <c r="W55" s="22" t="e">
        <f t="shared" si="9"/>
        <v>#REF!</v>
      </c>
      <c r="X55" s="18" t="e">
        <f t="shared" si="10"/>
        <v>#REF!</v>
      </c>
    </row>
    <row r="56" spans="10:24" ht="12.75">
      <c r="J56" s="17">
        <v>300</v>
      </c>
      <c r="K56" s="17">
        <v>78</v>
      </c>
      <c r="L56" s="17">
        <v>59</v>
      </c>
      <c r="M56" s="17">
        <v>105</v>
      </c>
      <c r="N56" s="17">
        <v>55</v>
      </c>
      <c r="O56" s="17">
        <v>68</v>
      </c>
      <c r="P56" s="17">
        <v>51</v>
      </c>
      <c r="Q56" s="17">
        <v>90</v>
      </c>
      <c r="R56" s="17">
        <v>48</v>
      </c>
      <c r="S56" s="22">
        <f t="shared" si="5"/>
        <v>137</v>
      </c>
      <c r="T56" s="22">
        <f t="shared" si="6"/>
        <v>160</v>
      </c>
      <c r="U56" s="22">
        <f t="shared" si="7"/>
        <v>119</v>
      </c>
      <c r="V56" s="22">
        <f t="shared" si="8"/>
        <v>138</v>
      </c>
      <c r="W56" s="22" t="e">
        <f t="shared" si="9"/>
        <v>#REF!</v>
      </c>
      <c r="X56" s="18" t="e">
        <f t="shared" si="10"/>
        <v>#REF!</v>
      </c>
    </row>
    <row r="57" spans="10:24" ht="12.75">
      <c r="J57" s="17">
        <v>350</v>
      </c>
      <c r="K57" s="17">
        <v>87</v>
      </c>
      <c r="L57" s="17">
        <v>65</v>
      </c>
      <c r="M57" s="17">
        <v>114</v>
      </c>
      <c r="N57" s="17">
        <v>59</v>
      </c>
      <c r="O57" s="17">
        <v>74</v>
      </c>
      <c r="P57" s="17">
        <v>56</v>
      </c>
      <c r="Q57" s="17">
        <v>97</v>
      </c>
      <c r="R57" s="17">
        <v>52</v>
      </c>
      <c r="S57" s="22">
        <f t="shared" si="5"/>
        <v>152</v>
      </c>
      <c r="T57" s="22">
        <f t="shared" si="6"/>
        <v>173</v>
      </c>
      <c r="U57" s="22">
        <f t="shared" si="7"/>
        <v>130</v>
      </c>
      <c r="V57" s="22">
        <f t="shared" si="8"/>
        <v>149</v>
      </c>
      <c r="W57" s="22" t="e">
        <f t="shared" si="9"/>
        <v>#REF!</v>
      </c>
      <c r="X57" s="18" t="e">
        <f t="shared" si="10"/>
        <v>#REF!</v>
      </c>
    </row>
    <row r="58" spans="10:24" ht="12.75">
      <c r="J58" s="17">
        <v>400</v>
      </c>
      <c r="K58" s="17">
        <v>93</v>
      </c>
      <c r="L58" s="17">
        <v>69</v>
      </c>
      <c r="M58" s="17">
        <v>120</v>
      </c>
      <c r="N58" s="17">
        <v>63</v>
      </c>
      <c r="O58" s="17">
        <v>78</v>
      </c>
      <c r="P58" s="17">
        <v>58</v>
      </c>
      <c r="Q58" s="17">
        <v>104</v>
      </c>
      <c r="R58" s="17">
        <v>54</v>
      </c>
      <c r="S58" s="22">
        <f t="shared" si="5"/>
        <v>162</v>
      </c>
      <c r="T58" s="22">
        <f t="shared" si="6"/>
        <v>183</v>
      </c>
      <c r="U58" s="22">
        <f t="shared" si="7"/>
        <v>136</v>
      </c>
      <c r="V58" s="22">
        <f t="shared" si="8"/>
        <v>158</v>
      </c>
      <c r="W58" s="22" t="e">
        <f t="shared" si="9"/>
        <v>#REF!</v>
      </c>
      <c r="X58" s="18" t="e">
        <f t="shared" si="10"/>
        <v>#REF!</v>
      </c>
    </row>
    <row r="59" spans="10:24" ht="12.75">
      <c r="J59" s="17">
        <v>450</v>
      </c>
      <c r="K59" s="17">
        <v>100</v>
      </c>
      <c r="L59" s="17">
        <v>74</v>
      </c>
      <c r="M59" s="17">
        <v>130</v>
      </c>
      <c r="N59" s="17">
        <v>67</v>
      </c>
      <c r="O59" s="17">
        <v>83</v>
      </c>
      <c r="P59" s="17">
        <v>62</v>
      </c>
      <c r="Q59" s="17">
        <v>111</v>
      </c>
      <c r="R59" s="17">
        <v>58</v>
      </c>
      <c r="S59" s="22">
        <f t="shared" si="5"/>
        <v>174</v>
      </c>
      <c r="T59" s="22">
        <f t="shared" si="6"/>
        <v>197</v>
      </c>
      <c r="U59" s="22">
        <f t="shared" si="7"/>
        <v>145</v>
      </c>
      <c r="V59" s="22">
        <f t="shared" si="8"/>
        <v>169</v>
      </c>
      <c r="W59" s="22" t="e">
        <f t="shared" si="9"/>
        <v>#REF!</v>
      </c>
      <c r="X59" s="18" t="e">
        <f t="shared" si="10"/>
        <v>#REF!</v>
      </c>
    </row>
    <row r="60" spans="10:24" ht="12.75">
      <c r="J60" s="17">
        <v>500</v>
      </c>
      <c r="K60" s="17">
        <v>106</v>
      </c>
      <c r="L60" s="17">
        <v>78</v>
      </c>
      <c r="M60" s="17">
        <v>140</v>
      </c>
      <c r="N60" s="17">
        <v>71</v>
      </c>
      <c r="O60" s="17">
        <v>90</v>
      </c>
      <c r="P60" s="17">
        <v>67</v>
      </c>
      <c r="Q60" s="17">
        <v>119</v>
      </c>
      <c r="R60" s="17">
        <v>62</v>
      </c>
      <c r="S60" s="22">
        <f t="shared" si="5"/>
        <v>184</v>
      </c>
      <c r="T60" s="22">
        <f t="shared" si="6"/>
        <v>211</v>
      </c>
      <c r="U60" s="22">
        <f t="shared" si="7"/>
        <v>157</v>
      </c>
      <c r="V60" s="22">
        <f t="shared" si="8"/>
        <v>181</v>
      </c>
      <c r="W60" s="22" t="e">
        <f t="shared" si="9"/>
        <v>#REF!</v>
      </c>
      <c r="X60" s="18" t="e">
        <f t="shared" si="10"/>
        <v>#REF!</v>
      </c>
    </row>
    <row r="61" spans="10:24" ht="12.75">
      <c r="J61" s="17">
        <v>600</v>
      </c>
      <c r="K61" s="17">
        <v>120</v>
      </c>
      <c r="L61" s="17">
        <v>89</v>
      </c>
      <c r="M61" s="17">
        <v>160</v>
      </c>
      <c r="N61" s="17">
        <v>81</v>
      </c>
      <c r="O61" s="17">
        <v>101</v>
      </c>
      <c r="P61" s="17">
        <v>75</v>
      </c>
      <c r="Q61" s="17">
        <v>134</v>
      </c>
      <c r="R61" s="17">
        <v>69</v>
      </c>
      <c r="S61" s="22">
        <f t="shared" si="5"/>
        <v>209</v>
      </c>
      <c r="T61" s="22">
        <f t="shared" si="6"/>
        <v>241</v>
      </c>
      <c r="U61" s="22">
        <f t="shared" si="7"/>
        <v>176</v>
      </c>
      <c r="V61" s="22">
        <f t="shared" si="8"/>
        <v>203</v>
      </c>
      <c r="W61" s="22" t="e">
        <f t="shared" si="9"/>
        <v>#REF!</v>
      </c>
      <c r="X61" s="18" t="e">
        <f t="shared" si="10"/>
        <v>#REF!</v>
      </c>
    </row>
    <row r="62" spans="10:24" ht="12.75">
      <c r="J62" s="17">
        <v>700</v>
      </c>
      <c r="K62" s="17">
        <v>134</v>
      </c>
      <c r="L62" s="17">
        <v>96</v>
      </c>
      <c r="M62" s="17">
        <v>175</v>
      </c>
      <c r="N62" s="17">
        <v>86</v>
      </c>
      <c r="O62" s="17">
        <v>108</v>
      </c>
      <c r="P62" s="17">
        <v>80</v>
      </c>
      <c r="Q62" s="17">
        <v>146</v>
      </c>
      <c r="R62" s="17">
        <v>74</v>
      </c>
      <c r="S62" s="22">
        <f t="shared" si="5"/>
        <v>230</v>
      </c>
      <c r="T62" s="22">
        <f t="shared" si="6"/>
        <v>261</v>
      </c>
      <c r="U62" s="22">
        <f t="shared" si="7"/>
        <v>188</v>
      </c>
      <c r="V62" s="22">
        <f t="shared" si="8"/>
        <v>220</v>
      </c>
      <c r="W62" s="22" t="e">
        <f t="shared" si="9"/>
        <v>#REF!</v>
      </c>
      <c r="X62" s="18" t="e">
        <f t="shared" si="10"/>
        <v>#REF!</v>
      </c>
    </row>
    <row r="63" spans="10:24" ht="12.75">
      <c r="J63" s="17">
        <v>800</v>
      </c>
      <c r="K63" s="17">
        <v>145</v>
      </c>
      <c r="L63" s="17">
        <v>105</v>
      </c>
      <c r="M63" s="17">
        <v>194</v>
      </c>
      <c r="N63" s="17">
        <v>94</v>
      </c>
      <c r="O63" s="17">
        <v>120</v>
      </c>
      <c r="P63" s="17">
        <v>88</v>
      </c>
      <c r="Q63" s="17">
        <v>160</v>
      </c>
      <c r="R63" s="17">
        <v>80</v>
      </c>
      <c r="S63" s="22">
        <f t="shared" si="5"/>
        <v>250</v>
      </c>
      <c r="T63" s="22">
        <f t="shared" si="6"/>
        <v>288</v>
      </c>
      <c r="U63" s="22">
        <f t="shared" si="7"/>
        <v>208</v>
      </c>
      <c r="V63" s="22">
        <f t="shared" si="8"/>
        <v>240</v>
      </c>
      <c r="W63" s="22" t="e">
        <f t="shared" si="9"/>
        <v>#REF!</v>
      </c>
      <c r="X63" s="18" t="e">
        <f t="shared" si="10"/>
        <v>#REF!</v>
      </c>
    </row>
    <row r="66" spans="10:28" ht="12.75">
      <c r="J66" s="198" t="s">
        <v>43</v>
      </c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10:28" ht="12.75">
      <c r="J67" s="198" t="s">
        <v>44</v>
      </c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9" spans="10:28" ht="12" customHeight="1">
      <c r="J69" s="199" t="s">
        <v>32</v>
      </c>
      <c r="K69" s="202" t="s">
        <v>45</v>
      </c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4"/>
      <c r="W69" s="205" t="s">
        <v>34</v>
      </c>
      <c r="X69" s="206"/>
      <c r="Y69" s="205" t="s">
        <v>35</v>
      </c>
      <c r="Z69" s="206"/>
      <c r="AA69" s="214" t="s">
        <v>34</v>
      </c>
      <c r="AB69" s="214" t="s">
        <v>35</v>
      </c>
    </row>
    <row r="70" spans="10:28" ht="12" customHeight="1">
      <c r="J70" s="200"/>
      <c r="K70" s="202" t="s">
        <v>46</v>
      </c>
      <c r="L70" s="203"/>
      <c r="M70" s="203"/>
      <c r="N70" s="203"/>
      <c r="O70" s="203"/>
      <c r="P70" s="204"/>
      <c r="Q70" s="222" t="s">
        <v>46</v>
      </c>
      <c r="R70" s="223"/>
      <c r="S70" s="223"/>
      <c r="T70" s="223"/>
      <c r="U70" s="223"/>
      <c r="V70" s="224"/>
      <c r="W70" s="207"/>
      <c r="X70" s="208"/>
      <c r="Y70" s="207"/>
      <c r="Z70" s="208"/>
      <c r="AA70" s="215"/>
      <c r="AB70" s="215"/>
    </row>
    <row r="71" spans="10:28" ht="12" customHeight="1">
      <c r="J71" s="200"/>
      <c r="K71" s="225" t="s">
        <v>37</v>
      </c>
      <c r="L71" s="225"/>
      <c r="M71" s="225"/>
      <c r="N71" s="225"/>
      <c r="O71" s="225"/>
      <c r="P71" s="225"/>
      <c r="Q71" s="226" t="s">
        <v>38</v>
      </c>
      <c r="R71" s="226"/>
      <c r="S71" s="226"/>
      <c r="T71" s="226"/>
      <c r="U71" s="226"/>
      <c r="V71" s="226"/>
      <c r="W71" s="207"/>
      <c r="X71" s="208"/>
      <c r="Y71" s="207"/>
      <c r="Z71" s="208"/>
      <c r="AA71" s="215"/>
      <c r="AB71" s="215"/>
    </row>
    <row r="72" spans="10:28" ht="12" customHeight="1">
      <c r="J72" s="200"/>
      <c r="K72" s="222" t="s">
        <v>47</v>
      </c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4"/>
      <c r="W72" s="207"/>
      <c r="X72" s="208"/>
      <c r="Y72" s="207"/>
      <c r="Z72" s="208"/>
      <c r="AA72" s="215"/>
      <c r="AB72" s="215"/>
    </row>
    <row r="73" spans="10:28" ht="12" customHeight="1">
      <c r="J73" s="200"/>
      <c r="K73" s="23" t="s">
        <v>40</v>
      </c>
      <c r="L73" s="23" t="s">
        <v>41</v>
      </c>
      <c r="M73" s="23" t="s">
        <v>40</v>
      </c>
      <c r="N73" s="23" t="s">
        <v>41</v>
      </c>
      <c r="O73" s="23" t="s">
        <v>40</v>
      </c>
      <c r="P73" s="23" t="s">
        <v>41</v>
      </c>
      <c r="Q73" s="23" t="s">
        <v>40</v>
      </c>
      <c r="R73" s="23" t="s">
        <v>41</v>
      </c>
      <c r="S73" s="24" t="s">
        <v>40</v>
      </c>
      <c r="T73" s="24" t="s">
        <v>41</v>
      </c>
      <c r="U73" s="25" t="s">
        <v>40</v>
      </c>
      <c r="V73" s="24" t="s">
        <v>41</v>
      </c>
      <c r="W73" s="207"/>
      <c r="X73" s="208"/>
      <c r="Y73" s="207"/>
      <c r="Z73" s="208"/>
      <c r="AA73" s="215"/>
      <c r="AB73" s="215"/>
    </row>
    <row r="74" spans="10:28" ht="12" customHeight="1">
      <c r="J74" s="200"/>
      <c r="K74" s="202" t="s">
        <v>48</v>
      </c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4"/>
      <c r="W74" s="207"/>
      <c r="X74" s="208"/>
      <c r="Y74" s="207"/>
      <c r="Z74" s="208"/>
      <c r="AA74" s="215"/>
      <c r="AB74" s="215"/>
    </row>
    <row r="75" spans="10:28" ht="12" customHeight="1">
      <c r="J75" s="201"/>
      <c r="K75" s="23">
        <v>65</v>
      </c>
      <c r="L75" s="23">
        <v>50</v>
      </c>
      <c r="M75" s="23">
        <v>90</v>
      </c>
      <c r="N75" s="23">
        <v>50</v>
      </c>
      <c r="O75" s="23">
        <v>110</v>
      </c>
      <c r="P75" s="23">
        <v>50</v>
      </c>
      <c r="Q75" s="23">
        <v>65</v>
      </c>
      <c r="R75" s="23">
        <v>50</v>
      </c>
      <c r="S75" s="26">
        <v>90</v>
      </c>
      <c r="T75" s="26">
        <v>50</v>
      </c>
      <c r="U75" s="25">
        <v>110</v>
      </c>
      <c r="V75" s="26">
        <v>50</v>
      </c>
      <c r="W75" s="19">
        <f>(65+50)/2</f>
        <v>57.5</v>
      </c>
      <c r="X75" s="19">
        <f>(90+50)/2</f>
        <v>70</v>
      </c>
      <c r="Y75" s="19">
        <f>(65+50)/2</f>
        <v>57.5</v>
      </c>
      <c r="Z75" s="19">
        <f>(90+50)/2</f>
        <v>70</v>
      </c>
      <c r="AA75" s="9" t="e">
        <f>#REF!</f>
        <v>#REF!</v>
      </c>
      <c r="AB75" s="9" t="e">
        <f>#REF!</f>
        <v>#REF!</v>
      </c>
    </row>
    <row r="76" spans="10:28" ht="12.75">
      <c r="J76" s="16">
        <v>25</v>
      </c>
      <c r="K76" s="27">
        <v>15</v>
      </c>
      <c r="L76" s="27">
        <v>10</v>
      </c>
      <c r="M76" s="27">
        <v>22</v>
      </c>
      <c r="N76" s="27">
        <v>9</v>
      </c>
      <c r="O76" s="27">
        <v>27</v>
      </c>
      <c r="P76" s="27">
        <v>9</v>
      </c>
      <c r="Q76" s="27">
        <v>14</v>
      </c>
      <c r="R76" s="27">
        <v>9</v>
      </c>
      <c r="S76" s="28">
        <v>20</v>
      </c>
      <c r="T76" s="28">
        <v>9</v>
      </c>
      <c r="U76" s="28">
        <v>24</v>
      </c>
      <c r="V76" s="28">
        <v>8</v>
      </c>
      <c r="W76" s="18">
        <f>K76+L76</f>
        <v>25</v>
      </c>
      <c r="X76" s="18">
        <f>M76+N76</f>
        <v>31</v>
      </c>
      <c r="Y76" s="18">
        <f>Q76+R76</f>
        <v>23</v>
      </c>
      <c r="Z76" s="18">
        <f>S76+T76</f>
        <v>29</v>
      </c>
      <c r="AA76" s="18" t="e">
        <f>W76+(X76-W76)*($AA$75-$W$75)/($X$75-$W$75)</f>
        <v>#REF!</v>
      </c>
      <c r="AB76" s="18" t="e">
        <f>Y76+(Z76-Y76)*($AB$75-$Y$75)/($Z$75-$Y$75)</f>
        <v>#REF!</v>
      </c>
    </row>
    <row r="77" spans="10:28" ht="12.75">
      <c r="J77" s="16">
        <v>30</v>
      </c>
      <c r="K77" s="27">
        <v>16</v>
      </c>
      <c r="L77" s="27">
        <v>11</v>
      </c>
      <c r="M77" s="27">
        <v>23</v>
      </c>
      <c r="N77" s="27">
        <v>10</v>
      </c>
      <c r="O77" s="27">
        <v>28</v>
      </c>
      <c r="P77" s="27">
        <v>9</v>
      </c>
      <c r="Q77" s="27">
        <v>15</v>
      </c>
      <c r="R77" s="27">
        <v>10</v>
      </c>
      <c r="S77" s="28">
        <v>21</v>
      </c>
      <c r="T77" s="28">
        <v>9</v>
      </c>
      <c r="U77" s="28">
        <v>26</v>
      </c>
      <c r="V77" s="28">
        <v>9</v>
      </c>
      <c r="W77" s="18">
        <f t="shared" ref="W77:W98" si="11">K77+L77</f>
        <v>27</v>
      </c>
      <c r="X77" s="18">
        <f t="shared" ref="X77:X98" si="12">M77+N77</f>
        <v>33</v>
      </c>
      <c r="Y77" s="18">
        <f t="shared" ref="Y77:Y98" si="13">Q77+R77</f>
        <v>25</v>
      </c>
      <c r="Z77" s="18">
        <f t="shared" ref="Z77:Z98" si="14">S77+T77</f>
        <v>30</v>
      </c>
      <c r="AA77" s="18" t="e">
        <f t="shared" ref="AA77:AA98" si="15">W77+(X77-W77)*($AA$75-$W$75)/($X$75-$W$75)</f>
        <v>#REF!</v>
      </c>
      <c r="AB77" s="18" t="e">
        <f t="shared" ref="AB77:AB98" si="16">Y77+(Z77-Y77)*($AB$75-$Y$75)/($Z$75-$Y$75)</f>
        <v>#REF!</v>
      </c>
    </row>
    <row r="78" spans="10:28" ht="12.75">
      <c r="J78" s="16">
        <v>40</v>
      </c>
      <c r="K78" s="27">
        <v>18</v>
      </c>
      <c r="L78" s="27">
        <v>12</v>
      </c>
      <c r="M78" s="27">
        <v>25</v>
      </c>
      <c r="N78" s="27">
        <v>11</v>
      </c>
      <c r="O78" s="27">
        <v>31</v>
      </c>
      <c r="P78" s="27">
        <v>10</v>
      </c>
      <c r="Q78" s="27">
        <v>15</v>
      </c>
      <c r="R78" s="27">
        <v>11</v>
      </c>
      <c r="S78" s="28">
        <v>22</v>
      </c>
      <c r="T78" s="28">
        <v>10</v>
      </c>
      <c r="U78" s="28">
        <v>28</v>
      </c>
      <c r="V78" s="28">
        <v>9</v>
      </c>
      <c r="W78" s="18">
        <f t="shared" si="11"/>
        <v>30</v>
      </c>
      <c r="X78" s="18">
        <f t="shared" si="12"/>
        <v>36</v>
      </c>
      <c r="Y78" s="18">
        <f t="shared" si="13"/>
        <v>26</v>
      </c>
      <c r="Z78" s="18">
        <f t="shared" si="14"/>
        <v>32</v>
      </c>
      <c r="AA78" s="18" t="e">
        <f t="shared" si="15"/>
        <v>#REF!</v>
      </c>
      <c r="AB78" s="18" t="e">
        <f t="shared" si="16"/>
        <v>#REF!</v>
      </c>
    </row>
    <row r="79" spans="10:28" ht="12.75">
      <c r="J79" s="16">
        <v>50</v>
      </c>
      <c r="K79" s="27">
        <v>19</v>
      </c>
      <c r="L79" s="27">
        <v>13</v>
      </c>
      <c r="M79" s="27">
        <v>28</v>
      </c>
      <c r="N79" s="27">
        <v>12</v>
      </c>
      <c r="O79" s="27">
        <v>34</v>
      </c>
      <c r="P79" s="27">
        <v>11</v>
      </c>
      <c r="Q79" s="27">
        <v>17</v>
      </c>
      <c r="R79" s="27">
        <v>12</v>
      </c>
      <c r="S79" s="28">
        <v>24</v>
      </c>
      <c r="T79" s="28">
        <v>11</v>
      </c>
      <c r="U79" s="28">
        <v>30</v>
      </c>
      <c r="V79" s="28">
        <v>10</v>
      </c>
      <c r="W79" s="18">
        <f t="shared" si="11"/>
        <v>32</v>
      </c>
      <c r="X79" s="18">
        <f t="shared" si="12"/>
        <v>40</v>
      </c>
      <c r="Y79" s="18">
        <f t="shared" si="13"/>
        <v>29</v>
      </c>
      <c r="Z79" s="18">
        <f t="shared" si="14"/>
        <v>35</v>
      </c>
      <c r="AA79" s="18" t="e">
        <f t="shared" si="15"/>
        <v>#REF!</v>
      </c>
      <c r="AB79" s="18" t="e">
        <f t="shared" si="16"/>
        <v>#REF!</v>
      </c>
    </row>
    <row r="80" spans="10:28" ht="12.75">
      <c r="J80" s="16">
        <v>65</v>
      </c>
      <c r="K80" s="27">
        <v>23</v>
      </c>
      <c r="L80" s="27">
        <v>16</v>
      </c>
      <c r="M80" s="27">
        <v>33</v>
      </c>
      <c r="N80" s="27">
        <v>14</v>
      </c>
      <c r="O80" s="27">
        <v>40</v>
      </c>
      <c r="P80" s="27">
        <v>12</v>
      </c>
      <c r="Q80" s="27">
        <v>20</v>
      </c>
      <c r="R80" s="27">
        <v>14</v>
      </c>
      <c r="S80" s="28">
        <v>29</v>
      </c>
      <c r="T80" s="28">
        <v>13</v>
      </c>
      <c r="U80" s="28">
        <v>34</v>
      </c>
      <c r="V80" s="28">
        <v>11</v>
      </c>
      <c r="W80" s="18">
        <f t="shared" si="11"/>
        <v>39</v>
      </c>
      <c r="X80" s="18">
        <f t="shared" si="12"/>
        <v>47</v>
      </c>
      <c r="Y80" s="18">
        <f t="shared" si="13"/>
        <v>34</v>
      </c>
      <c r="Z80" s="18">
        <f t="shared" si="14"/>
        <v>42</v>
      </c>
      <c r="AA80" s="18" t="e">
        <f t="shared" si="15"/>
        <v>#REF!</v>
      </c>
      <c r="AB80" s="18" t="e">
        <f t="shared" si="16"/>
        <v>#REF!</v>
      </c>
    </row>
    <row r="81" spans="10:28" ht="12.75">
      <c r="J81" s="16">
        <v>80</v>
      </c>
      <c r="K81" s="27">
        <v>25</v>
      </c>
      <c r="L81" s="27">
        <v>17</v>
      </c>
      <c r="M81" s="27">
        <v>35</v>
      </c>
      <c r="N81" s="27">
        <v>15</v>
      </c>
      <c r="O81" s="27">
        <v>44</v>
      </c>
      <c r="P81" s="27">
        <v>13</v>
      </c>
      <c r="Q81" s="27">
        <v>22</v>
      </c>
      <c r="R81" s="27">
        <v>15</v>
      </c>
      <c r="S81" s="28">
        <v>31</v>
      </c>
      <c r="T81" s="28">
        <v>14</v>
      </c>
      <c r="U81" s="28">
        <v>38</v>
      </c>
      <c r="V81" s="28">
        <v>12</v>
      </c>
      <c r="W81" s="18">
        <f t="shared" si="11"/>
        <v>42</v>
      </c>
      <c r="X81" s="18">
        <f t="shared" si="12"/>
        <v>50</v>
      </c>
      <c r="Y81" s="18">
        <f t="shared" si="13"/>
        <v>37</v>
      </c>
      <c r="Z81" s="18">
        <f t="shared" si="14"/>
        <v>45</v>
      </c>
      <c r="AA81" s="18" t="e">
        <f t="shared" si="15"/>
        <v>#REF!</v>
      </c>
      <c r="AB81" s="18" t="e">
        <f t="shared" si="16"/>
        <v>#REF!</v>
      </c>
    </row>
    <row r="82" spans="10:28" ht="12.75">
      <c r="J82" s="16">
        <v>100</v>
      </c>
      <c r="K82" s="27">
        <v>28</v>
      </c>
      <c r="L82" s="27">
        <v>19</v>
      </c>
      <c r="M82" s="27">
        <v>40</v>
      </c>
      <c r="N82" s="27">
        <v>16</v>
      </c>
      <c r="O82" s="27">
        <v>49</v>
      </c>
      <c r="P82" s="27">
        <v>15</v>
      </c>
      <c r="Q82" s="27">
        <v>24</v>
      </c>
      <c r="R82" s="27">
        <v>16</v>
      </c>
      <c r="S82" s="28">
        <v>35</v>
      </c>
      <c r="T82" s="28">
        <v>15</v>
      </c>
      <c r="U82" s="28">
        <v>41</v>
      </c>
      <c r="V82" s="28">
        <v>13</v>
      </c>
      <c r="W82" s="18">
        <f t="shared" si="11"/>
        <v>47</v>
      </c>
      <c r="X82" s="18">
        <f t="shared" si="12"/>
        <v>56</v>
      </c>
      <c r="Y82" s="18">
        <f t="shared" si="13"/>
        <v>40</v>
      </c>
      <c r="Z82" s="18">
        <f t="shared" si="14"/>
        <v>50</v>
      </c>
      <c r="AA82" s="18" t="e">
        <f t="shared" si="15"/>
        <v>#REF!</v>
      </c>
      <c r="AB82" s="18" t="e">
        <f t="shared" si="16"/>
        <v>#REF!</v>
      </c>
    </row>
    <row r="83" spans="10:28" ht="12.75">
      <c r="J83" s="16">
        <v>125</v>
      </c>
      <c r="K83" s="27">
        <v>29</v>
      </c>
      <c r="L83" s="27">
        <v>20</v>
      </c>
      <c r="M83" s="27">
        <v>42</v>
      </c>
      <c r="N83" s="27">
        <v>17</v>
      </c>
      <c r="O83" s="27">
        <v>52</v>
      </c>
      <c r="P83" s="27">
        <v>15</v>
      </c>
      <c r="Q83" s="27">
        <v>27</v>
      </c>
      <c r="R83" s="27">
        <v>18</v>
      </c>
      <c r="S83" s="28">
        <v>36</v>
      </c>
      <c r="T83" s="28">
        <v>15</v>
      </c>
      <c r="U83" s="28">
        <v>43</v>
      </c>
      <c r="V83" s="28">
        <v>14</v>
      </c>
      <c r="W83" s="18">
        <f t="shared" si="11"/>
        <v>49</v>
      </c>
      <c r="X83" s="18">
        <f t="shared" si="12"/>
        <v>59</v>
      </c>
      <c r="Y83" s="18">
        <f t="shared" si="13"/>
        <v>45</v>
      </c>
      <c r="Z83" s="18">
        <f t="shared" si="14"/>
        <v>51</v>
      </c>
      <c r="AA83" s="18" t="e">
        <f t="shared" si="15"/>
        <v>#REF!</v>
      </c>
      <c r="AB83" s="18" t="e">
        <f t="shared" si="16"/>
        <v>#REF!</v>
      </c>
    </row>
    <row r="84" spans="10:28" ht="12.75">
      <c r="J84" s="16">
        <v>150</v>
      </c>
      <c r="K84" s="27">
        <v>33</v>
      </c>
      <c r="L84" s="27">
        <v>22</v>
      </c>
      <c r="M84" s="27">
        <v>46</v>
      </c>
      <c r="N84" s="27">
        <v>19</v>
      </c>
      <c r="O84" s="27">
        <v>56</v>
      </c>
      <c r="P84" s="27">
        <v>16</v>
      </c>
      <c r="Q84" s="27">
        <v>28</v>
      </c>
      <c r="R84" s="27">
        <v>19</v>
      </c>
      <c r="S84" s="28">
        <v>38</v>
      </c>
      <c r="T84" s="28">
        <v>16</v>
      </c>
      <c r="U84" s="28">
        <v>47</v>
      </c>
      <c r="V84" s="28">
        <v>15</v>
      </c>
      <c r="W84" s="18">
        <f t="shared" si="11"/>
        <v>55</v>
      </c>
      <c r="X84" s="18">
        <f t="shared" si="12"/>
        <v>65</v>
      </c>
      <c r="Y84" s="18">
        <f t="shared" si="13"/>
        <v>47</v>
      </c>
      <c r="Z84" s="18">
        <f t="shared" si="14"/>
        <v>54</v>
      </c>
      <c r="AA84" s="18" t="e">
        <f t="shared" si="15"/>
        <v>#REF!</v>
      </c>
      <c r="AB84" s="18" t="e">
        <f t="shared" si="16"/>
        <v>#REF!</v>
      </c>
    </row>
    <row r="85" spans="10:28" ht="12.75">
      <c r="J85" s="16">
        <v>200</v>
      </c>
      <c r="K85" s="27">
        <v>41</v>
      </c>
      <c r="L85" s="27">
        <v>27</v>
      </c>
      <c r="M85" s="27">
        <v>57</v>
      </c>
      <c r="N85" s="27">
        <v>22</v>
      </c>
      <c r="O85" s="27">
        <v>71</v>
      </c>
      <c r="P85" s="27">
        <v>20</v>
      </c>
      <c r="Q85" s="27">
        <v>34</v>
      </c>
      <c r="R85" s="27">
        <v>23</v>
      </c>
      <c r="S85" s="28">
        <v>46</v>
      </c>
      <c r="T85" s="28">
        <v>19</v>
      </c>
      <c r="U85" s="28">
        <v>58</v>
      </c>
      <c r="V85" s="28">
        <v>18</v>
      </c>
      <c r="W85" s="18">
        <f t="shared" si="11"/>
        <v>68</v>
      </c>
      <c r="X85" s="18">
        <f t="shared" si="12"/>
        <v>79</v>
      </c>
      <c r="Y85" s="18">
        <f t="shared" si="13"/>
        <v>57</v>
      </c>
      <c r="Z85" s="18">
        <f t="shared" si="14"/>
        <v>65</v>
      </c>
      <c r="AA85" s="18" t="e">
        <f t="shared" si="15"/>
        <v>#REF!</v>
      </c>
      <c r="AB85" s="18" t="e">
        <f t="shared" si="16"/>
        <v>#REF!</v>
      </c>
    </row>
    <row r="86" spans="10:28" ht="12.75">
      <c r="J86" s="16">
        <v>250</v>
      </c>
      <c r="K86" s="27">
        <v>46</v>
      </c>
      <c r="L86" s="27">
        <v>30</v>
      </c>
      <c r="M86" s="27">
        <v>65</v>
      </c>
      <c r="N86" s="27">
        <v>25</v>
      </c>
      <c r="O86" s="27">
        <v>80</v>
      </c>
      <c r="P86" s="27">
        <v>22</v>
      </c>
      <c r="Q86" s="27">
        <v>39</v>
      </c>
      <c r="R86" s="27">
        <v>26</v>
      </c>
      <c r="S86" s="28">
        <v>55</v>
      </c>
      <c r="T86" s="28">
        <v>22</v>
      </c>
      <c r="U86" s="28">
        <v>66</v>
      </c>
      <c r="V86" s="28">
        <v>20</v>
      </c>
      <c r="W86" s="18">
        <f t="shared" si="11"/>
        <v>76</v>
      </c>
      <c r="X86" s="18">
        <f t="shared" si="12"/>
        <v>90</v>
      </c>
      <c r="Y86" s="18">
        <f t="shared" si="13"/>
        <v>65</v>
      </c>
      <c r="Z86" s="18">
        <f t="shared" si="14"/>
        <v>77</v>
      </c>
      <c r="AA86" s="18" t="e">
        <f t="shared" si="15"/>
        <v>#REF!</v>
      </c>
      <c r="AB86" s="18" t="e">
        <f t="shared" si="16"/>
        <v>#REF!</v>
      </c>
    </row>
    <row r="87" spans="10:28" ht="12.75">
      <c r="J87" s="16">
        <v>300</v>
      </c>
      <c r="K87" s="27">
        <v>53</v>
      </c>
      <c r="L87" s="27">
        <v>34</v>
      </c>
      <c r="M87" s="27">
        <v>75</v>
      </c>
      <c r="N87" s="27">
        <v>28</v>
      </c>
      <c r="O87" s="27">
        <v>89</v>
      </c>
      <c r="P87" s="27">
        <v>24</v>
      </c>
      <c r="Q87" s="27">
        <v>43</v>
      </c>
      <c r="R87" s="27">
        <v>28</v>
      </c>
      <c r="S87" s="28">
        <v>60</v>
      </c>
      <c r="T87" s="28">
        <v>24</v>
      </c>
      <c r="U87" s="28">
        <v>72</v>
      </c>
      <c r="V87" s="28">
        <v>22</v>
      </c>
      <c r="W87" s="18">
        <f t="shared" si="11"/>
        <v>87</v>
      </c>
      <c r="X87" s="18">
        <f t="shared" si="12"/>
        <v>103</v>
      </c>
      <c r="Y87" s="18">
        <f t="shared" si="13"/>
        <v>71</v>
      </c>
      <c r="Z87" s="18">
        <f t="shared" si="14"/>
        <v>84</v>
      </c>
      <c r="AA87" s="18" t="e">
        <f t="shared" si="15"/>
        <v>#REF!</v>
      </c>
      <c r="AB87" s="18" t="e">
        <f t="shared" si="16"/>
        <v>#REF!</v>
      </c>
    </row>
    <row r="88" spans="10:28" ht="12.75">
      <c r="J88" s="16">
        <v>350</v>
      </c>
      <c r="K88" s="27">
        <v>58</v>
      </c>
      <c r="L88" s="27">
        <v>38</v>
      </c>
      <c r="M88" s="27">
        <v>80</v>
      </c>
      <c r="N88" s="27">
        <v>29</v>
      </c>
      <c r="O88" s="27">
        <v>101</v>
      </c>
      <c r="P88" s="27">
        <v>25</v>
      </c>
      <c r="Q88" s="27">
        <v>47</v>
      </c>
      <c r="R88" s="27">
        <v>32</v>
      </c>
      <c r="S88" s="28">
        <v>65</v>
      </c>
      <c r="T88" s="28">
        <v>26</v>
      </c>
      <c r="U88" s="28">
        <v>81</v>
      </c>
      <c r="V88" s="28">
        <v>22</v>
      </c>
      <c r="W88" s="18">
        <f t="shared" si="11"/>
        <v>96</v>
      </c>
      <c r="X88" s="18">
        <f t="shared" si="12"/>
        <v>109</v>
      </c>
      <c r="Y88" s="18">
        <f t="shared" si="13"/>
        <v>79</v>
      </c>
      <c r="Z88" s="18">
        <f t="shared" si="14"/>
        <v>91</v>
      </c>
      <c r="AA88" s="18" t="e">
        <f t="shared" si="15"/>
        <v>#REF!</v>
      </c>
      <c r="AB88" s="18" t="e">
        <f t="shared" si="16"/>
        <v>#REF!</v>
      </c>
    </row>
    <row r="89" spans="10:28" ht="12.75">
      <c r="J89" s="16">
        <v>400</v>
      </c>
      <c r="K89" s="27">
        <v>65</v>
      </c>
      <c r="L89" s="27">
        <v>40</v>
      </c>
      <c r="M89" s="27">
        <v>94</v>
      </c>
      <c r="N89" s="27">
        <v>32</v>
      </c>
      <c r="O89" s="27">
        <v>106</v>
      </c>
      <c r="P89" s="27">
        <v>26</v>
      </c>
      <c r="Q89" s="27">
        <v>50</v>
      </c>
      <c r="R89" s="27">
        <v>33</v>
      </c>
      <c r="S89" s="28">
        <v>71</v>
      </c>
      <c r="T89" s="28">
        <v>28</v>
      </c>
      <c r="U89" s="28">
        <v>87</v>
      </c>
      <c r="V89" s="28">
        <v>24</v>
      </c>
      <c r="W89" s="18">
        <f t="shared" si="11"/>
        <v>105</v>
      </c>
      <c r="X89" s="18">
        <f t="shared" si="12"/>
        <v>126</v>
      </c>
      <c r="Y89" s="18">
        <f t="shared" si="13"/>
        <v>83</v>
      </c>
      <c r="Z89" s="18">
        <f t="shared" si="14"/>
        <v>99</v>
      </c>
      <c r="AA89" s="18" t="e">
        <f t="shared" si="15"/>
        <v>#REF!</v>
      </c>
      <c r="AB89" s="18" t="e">
        <f t="shared" si="16"/>
        <v>#REF!</v>
      </c>
    </row>
    <row r="90" spans="10:28" ht="12.75">
      <c r="J90" s="16">
        <v>450</v>
      </c>
      <c r="K90" s="27">
        <v>66</v>
      </c>
      <c r="L90" s="27">
        <v>42</v>
      </c>
      <c r="M90" s="27">
        <v>96</v>
      </c>
      <c r="N90" s="27">
        <v>34</v>
      </c>
      <c r="O90" s="27">
        <v>116</v>
      </c>
      <c r="P90" s="27">
        <v>28</v>
      </c>
      <c r="Q90" s="27">
        <v>58</v>
      </c>
      <c r="R90" s="27">
        <v>37</v>
      </c>
      <c r="S90" s="28">
        <v>80</v>
      </c>
      <c r="T90" s="28">
        <v>31</v>
      </c>
      <c r="U90" s="28">
        <v>92</v>
      </c>
      <c r="V90" s="28">
        <v>25</v>
      </c>
      <c r="W90" s="18">
        <f t="shared" si="11"/>
        <v>108</v>
      </c>
      <c r="X90" s="18">
        <f t="shared" si="12"/>
        <v>130</v>
      </c>
      <c r="Y90" s="18">
        <f t="shared" si="13"/>
        <v>95</v>
      </c>
      <c r="Z90" s="18">
        <f t="shared" si="14"/>
        <v>111</v>
      </c>
      <c r="AA90" s="18" t="e">
        <f t="shared" si="15"/>
        <v>#REF!</v>
      </c>
      <c r="AB90" s="18" t="e">
        <f t="shared" si="16"/>
        <v>#REF!</v>
      </c>
    </row>
    <row r="91" spans="10:28" ht="12.75">
      <c r="J91" s="16">
        <v>500</v>
      </c>
      <c r="K91" s="27">
        <v>76</v>
      </c>
      <c r="L91" s="27">
        <v>46</v>
      </c>
      <c r="M91" s="27">
        <v>108</v>
      </c>
      <c r="N91" s="27">
        <v>37</v>
      </c>
      <c r="O91" s="27">
        <v>144</v>
      </c>
      <c r="P91" s="27">
        <v>28</v>
      </c>
      <c r="Q91" s="27">
        <v>58</v>
      </c>
      <c r="R91" s="27">
        <v>38</v>
      </c>
      <c r="S91" s="28">
        <v>84</v>
      </c>
      <c r="T91" s="28">
        <v>33</v>
      </c>
      <c r="U91" s="28">
        <v>101</v>
      </c>
      <c r="V91" s="28">
        <v>28</v>
      </c>
      <c r="W91" s="18">
        <f t="shared" si="11"/>
        <v>122</v>
      </c>
      <c r="X91" s="18">
        <f t="shared" si="12"/>
        <v>145</v>
      </c>
      <c r="Y91" s="18">
        <f t="shared" si="13"/>
        <v>96</v>
      </c>
      <c r="Z91" s="18">
        <f t="shared" si="14"/>
        <v>117</v>
      </c>
      <c r="AA91" s="18" t="e">
        <f t="shared" si="15"/>
        <v>#REF!</v>
      </c>
      <c r="AB91" s="18" t="e">
        <f t="shared" si="16"/>
        <v>#REF!</v>
      </c>
    </row>
    <row r="92" spans="10:28" ht="12.75">
      <c r="J92" s="16">
        <v>600</v>
      </c>
      <c r="K92" s="27">
        <v>84</v>
      </c>
      <c r="L92" s="27">
        <v>50</v>
      </c>
      <c r="M92" s="27">
        <v>120</v>
      </c>
      <c r="N92" s="27">
        <v>39</v>
      </c>
      <c r="O92" s="27">
        <v>147</v>
      </c>
      <c r="P92" s="27">
        <v>30</v>
      </c>
      <c r="Q92" s="27">
        <v>68</v>
      </c>
      <c r="R92" s="27">
        <v>43</v>
      </c>
      <c r="S92" s="28">
        <v>94</v>
      </c>
      <c r="T92" s="28">
        <v>35</v>
      </c>
      <c r="U92" s="28">
        <v>114</v>
      </c>
      <c r="V92" s="28">
        <v>29</v>
      </c>
      <c r="W92" s="18">
        <f t="shared" si="11"/>
        <v>134</v>
      </c>
      <c r="X92" s="18">
        <f t="shared" si="12"/>
        <v>159</v>
      </c>
      <c r="Y92" s="18">
        <f t="shared" si="13"/>
        <v>111</v>
      </c>
      <c r="Z92" s="18">
        <f t="shared" si="14"/>
        <v>129</v>
      </c>
      <c r="AA92" s="18" t="e">
        <f t="shared" si="15"/>
        <v>#REF!</v>
      </c>
      <c r="AB92" s="18" t="e">
        <f t="shared" si="16"/>
        <v>#REF!</v>
      </c>
    </row>
    <row r="93" spans="10:28" ht="12.75">
      <c r="J93" s="16">
        <v>700</v>
      </c>
      <c r="K93" s="27">
        <v>92</v>
      </c>
      <c r="L93" s="27">
        <v>54</v>
      </c>
      <c r="M93" s="27">
        <v>140</v>
      </c>
      <c r="N93" s="27">
        <v>40</v>
      </c>
      <c r="O93" s="27">
        <v>159</v>
      </c>
      <c r="P93" s="27">
        <v>33</v>
      </c>
      <c r="Q93" s="27">
        <v>77</v>
      </c>
      <c r="R93" s="27">
        <v>47</v>
      </c>
      <c r="S93" s="28">
        <v>108</v>
      </c>
      <c r="T93" s="28">
        <v>37</v>
      </c>
      <c r="U93" s="28">
        <v>130</v>
      </c>
      <c r="V93" s="28">
        <v>32</v>
      </c>
      <c r="W93" s="18">
        <f t="shared" si="11"/>
        <v>146</v>
      </c>
      <c r="X93" s="18">
        <f t="shared" si="12"/>
        <v>180</v>
      </c>
      <c r="Y93" s="18">
        <f t="shared" si="13"/>
        <v>124</v>
      </c>
      <c r="Z93" s="18">
        <f t="shared" si="14"/>
        <v>145</v>
      </c>
      <c r="AA93" s="18" t="e">
        <f t="shared" si="15"/>
        <v>#REF!</v>
      </c>
      <c r="AB93" s="18" t="e">
        <f t="shared" si="16"/>
        <v>#REF!</v>
      </c>
    </row>
    <row r="94" spans="10:28" ht="12.75">
      <c r="J94" s="16">
        <v>800</v>
      </c>
      <c r="K94" s="27">
        <v>112</v>
      </c>
      <c r="L94" s="27">
        <v>62</v>
      </c>
      <c r="M94" s="27">
        <v>156</v>
      </c>
      <c r="N94" s="27">
        <v>41</v>
      </c>
      <c r="O94" s="27">
        <v>183</v>
      </c>
      <c r="P94" s="27">
        <v>36</v>
      </c>
      <c r="Q94" s="27">
        <v>86</v>
      </c>
      <c r="R94" s="27">
        <v>52</v>
      </c>
      <c r="S94" s="28">
        <v>120</v>
      </c>
      <c r="T94" s="28">
        <v>39</v>
      </c>
      <c r="U94" s="28">
        <v>140</v>
      </c>
      <c r="V94" s="28">
        <v>34</v>
      </c>
      <c r="W94" s="18">
        <f t="shared" si="11"/>
        <v>174</v>
      </c>
      <c r="X94" s="18">
        <f t="shared" si="12"/>
        <v>197</v>
      </c>
      <c r="Y94" s="18">
        <f t="shared" si="13"/>
        <v>138</v>
      </c>
      <c r="Z94" s="18">
        <f t="shared" si="14"/>
        <v>159</v>
      </c>
      <c r="AA94" s="18" t="e">
        <f t="shared" si="15"/>
        <v>#REF!</v>
      </c>
      <c r="AB94" s="18" t="e">
        <f t="shared" si="16"/>
        <v>#REF!</v>
      </c>
    </row>
    <row r="95" spans="10:28" ht="12.75">
      <c r="J95" s="16">
        <v>900</v>
      </c>
      <c r="K95" s="27">
        <v>119</v>
      </c>
      <c r="L95" s="27">
        <v>65</v>
      </c>
      <c r="M95" s="27">
        <v>163</v>
      </c>
      <c r="N95" s="27">
        <v>49</v>
      </c>
      <c r="O95" s="27">
        <v>201</v>
      </c>
      <c r="P95" s="27">
        <v>38</v>
      </c>
      <c r="Q95" s="27">
        <v>91</v>
      </c>
      <c r="R95" s="27">
        <v>57</v>
      </c>
      <c r="S95" s="28">
        <v>130</v>
      </c>
      <c r="T95" s="28">
        <v>46</v>
      </c>
      <c r="U95" s="28">
        <v>160</v>
      </c>
      <c r="V95" s="28">
        <v>37</v>
      </c>
      <c r="W95" s="18">
        <f t="shared" si="11"/>
        <v>184</v>
      </c>
      <c r="X95" s="18">
        <f t="shared" si="12"/>
        <v>212</v>
      </c>
      <c r="Y95" s="18">
        <f t="shared" si="13"/>
        <v>148</v>
      </c>
      <c r="Z95" s="18">
        <f t="shared" si="14"/>
        <v>176</v>
      </c>
      <c r="AA95" s="18" t="e">
        <f t="shared" si="15"/>
        <v>#REF!</v>
      </c>
      <c r="AB95" s="18" t="e">
        <f t="shared" si="16"/>
        <v>#REF!</v>
      </c>
    </row>
    <row r="96" spans="10:28" ht="12.75">
      <c r="J96" s="16">
        <v>1000</v>
      </c>
      <c r="K96" s="27">
        <v>131</v>
      </c>
      <c r="L96" s="27">
        <v>67</v>
      </c>
      <c r="M96" s="27">
        <v>171</v>
      </c>
      <c r="N96" s="27">
        <v>51</v>
      </c>
      <c r="O96" s="27">
        <v>214</v>
      </c>
      <c r="P96" s="27">
        <v>42</v>
      </c>
      <c r="Q96" s="27">
        <v>101</v>
      </c>
      <c r="R96" s="27">
        <v>61</v>
      </c>
      <c r="S96" s="28">
        <v>136</v>
      </c>
      <c r="T96" s="28">
        <v>49</v>
      </c>
      <c r="U96" s="28">
        <v>165</v>
      </c>
      <c r="V96" s="28">
        <v>40</v>
      </c>
      <c r="W96" s="18">
        <f t="shared" si="11"/>
        <v>198</v>
      </c>
      <c r="X96" s="18">
        <f t="shared" si="12"/>
        <v>222</v>
      </c>
      <c r="Y96" s="18">
        <f t="shared" si="13"/>
        <v>162</v>
      </c>
      <c r="Z96" s="18">
        <f t="shared" si="14"/>
        <v>185</v>
      </c>
      <c r="AA96" s="18" t="e">
        <f t="shared" si="15"/>
        <v>#REF!</v>
      </c>
      <c r="AB96" s="18" t="e">
        <f t="shared" si="16"/>
        <v>#REF!</v>
      </c>
    </row>
    <row r="97" spans="10:38" ht="12.75">
      <c r="J97" s="16">
        <v>1200</v>
      </c>
      <c r="K97" s="27">
        <v>159</v>
      </c>
      <c r="L97" s="27">
        <v>74</v>
      </c>
      <c r="M97" s="27">
        <v>221</v>
      </c>
      <c r="N97" s="27">
        <v>57</v>
      </c>
      <c r="O97" s="27">
        <v>258</v>
      </c>
      <c r="P97" s="27">
        <v>46</v>
      </c>
      <c r="Q97" s="27">
        <v>124</v>
      </c>
      <c r="R97" s="27">
        <v>68</v>
      </c>
      <c r="S97" s="28">
        <v>159</v>
      </c>
      <c r="T97" s="28">
        <v>55</v>
      </c>
      <c r="U97" s="28">
        <v>197</v>
      </c>
      <c r="V97" s="28">
        <v>45</v>
      </c>
      <c r="W97" s="18">
        <f t="shared" si="11"/>
        <v>233</v>
      </c>
      <c r="X97" s="18">
        <f t="shared" si="12"/>
        <v>278</v>
      </c>
      <c r="Y97" s="18">
        <f t="shared" si="13"/>
        <v>192</v>
      </c>
      <c r="Z97" s="18">
        <f t="shared" si="14"/>
        <v>214</v>
      </c>
      <c r="AA97" s="18" t="e">
        <f t="shared" si="15"/>
        <v>#REF!</v>
      </c>
      <c r="AB97" s="18" t="e">
        <f t="shared" si="16"/>
        <v>#REF!</v>
      </c>
    </row>
    <row r="98" spans="10:38" ht="12.75">
      <c r="J98" s="16">
        <v>1400</v>
      </c>
      <c r="K98" s="27">
        <v>175</v>
      </c>
      <c r="L98" s="27">
        <v>77</v>
      </c>
      <c r="M98" s="27">
        <v>244</v>
      </c>
      <c r="N98" s="27">
        <v>59</v>
      </c>
      <c r="O98" s="27">
        <v>277</v>
      </c>
      <c r="P98" s="27">
        <v>50</v>
      </c>
      <c r="Q98" s="27">
        <v>131</v>
      </c>
      <c r="R98" s="27">
        <v>71</v>
      </c>
      <c r="S98" s="28">
        <v>181</v>
      </c>
      <c r="T98" s="28">
        <v>58</v>
      </c>
      <c r="U98" s="28">
        <v>217</v>
      </c>
      <c r="V98" s="28">
        <v>48</v>
      </c>
      <c r="W98" s="18">
        <f t="shared" si="11"/>
        <v>252</v>
      </c>
      <c r="X98" s="18">
        <f t="shared" si="12"/>
        <v>303</v>
      </c>
      <c r="Y98" s="18">
        <f t="shared" si="13"/>
        <v>202</v>
      </c>
      <c r="Z98" s="18">
        <f t="shared" si="14"/>
        <v>239</v>
      </c>
      <c r="AA98" s="18" t="e">
        <f t="shared" si="15"/>
        <v>#REF!</v>
      </c>
      <c r="AB98" s="18" t="e">
        <f t="shared" si="16"/>
        <v>#REF!</v>
      </c>
    </row>
    <row r="101" spans="10:38" ht="12.75">
      <c r="J101" s="198" t="s">
        <v>49</v>
      </c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</row>
    <row r="102" spans="10:38" ht="12.75">
      <c r="J102" s="198" t="s">
        <v>50</v>
      </c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</row>
    <row r="104" spans="10:38" ht="12" customHeight="1">
      <c r="J104" s="209" t="s">
        <v>32</v>
      </c>
      <c r="K104" s="218" t="s">
        <v>51</v>
      </c>
      <c r="L104" s="219"/>
      <c r="M104" s="219"/>
      <c r="N104" s="219"/>
      <c r="O104" s="219"/>
      <c r="P104" s="219"/>
      <c r="Q104" s="219"/>
      <c r="R104" s="219"/>
      <c r="S104" s="219"/>
      <c r="T104" s="220"/>
      <c r="U104" s="218" t="s">
        <v>52</v>
      </c>
      <c r="V104" s="219"/>
      <c r="W104" s="219"/>
      <c r="X104" s="219"/>
      <c r="Y104" s="219"/>
      <c r="Z104" s="219"/>
      <c r="AA104" s="219"/>
      <c r="AB104" s="219"/>
      <c r="AC104" s="219"/>
      <c r="AD104" s="220"/>
      <c r="AE104" s="221" t="s">
        <v>53</v>
      </c>
      <c r="AF104" s="221"/>
      <c r="AG104" s="221"/>
      <c r="AH104" s="221"/>
      <c r="AI104" s="221" t="s">
        <v>54</v>
      </c>
      <c r="AJ104" s="221"/>
      <c r="AK104" s="221"/>
      <c r="AL104" s="221"/>
    </row>
    <row r="105" spans="10:38" ht="12" customHeight="1">
      <c r="J105" s="209"/>
      <c r="K105" s="218" t="s">
        <v>55</v>
      </c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20"/>
      <c r="AE105" s="7" t="s">
        <v>15</v>
      </c>
      <c r="AF105" s="7" t="s">
        <v>16</v>
      </c>
      <c r="AG105" s="7" t="s">
        <v>15</v>
      </c>
      <c r="AH105" s="7" t="s">
        <v>16</v>
      </c>
      <c r="AI105" s="7" t="s">
        <v>15</v>
      </c>
      <c r="AJ105" s="7" t="s">
        <v>16</v>
      </c>
      <c r="AK105" s="7" t="s">
        <v>15</v>
      </c>
      <c r="AL105" s="7" t="s">
        <v>16</v>
      </c>
    </row>
    <row r="106" spans="10:38" ht="12" customHeight="1">
      <c r="J106" s="209"/>
      <c r="K106" s="29">
        <v>20</v>
      </c>
      <c r="L106" s="29">
        <v>50</v>
      </c>
      <c r="M106" s="29">
        <v>100</v>
      </c>
      <c r="N106" s="29">
        <v>150</v>
      </c>
      <c r="O106" s="29">
        <v>200</v>
      </c>
      <c r="P106" s="29">
        <v>250</v>
      </c>
      <c r="Q106" s="29">
        <v>300</v>
      </c>
      <c r="R106" s="29">
        <v>350</v>
      </c>
      <c r="S106" s="29">
        <v>400</v>
      </c>
      <c r="T106" s="29">
        <v>450</v>
      </c>
      <c r="U106" s="29">
        <v>20</v>
      </c>
      <c r="V106" s="29">
        <v>50</v>
      </c>
      <c r="W106" s="29">
        <v>100</v>
      </c>
      <c r="X106" s="29">
        <v>150</v>
      </c>
      <c r="Y106" s="29">
        <v>200</v>
      </c>
      <c r="Z106" s="29">
        <v>250</v>
      </c>
      <c r="AA106" s="29">
        <v>300</v>
      </c>
      <c r="AB106" s="29">
        <v>350</v>
      </c>
      <c r="AC106" s="29">
        <v>400</v>
      </c>
      <c r="AD106" s="29">
        <v>450</v>
      </c>
      <c r="AE106" s="7" t="s">
        <v>56</v>
      </c>
      <c r="AF106" s="7" t="s">
        <v>56</v>
      </c>
      <c r="AG106" s="7" t="s">
        <v>57</v>
      </c>
      <c r="AH106" s="7" t="s">
        <v>57</v>
      </c>
      <c r="AI106" s="7" t="s">
        <v>56</v>
      </c>
      <c r="AJ106" s="7" t="s">
        <v>56</v>
      </c>
      <c r="AK106" s="7" t="s">
        <v>57</v>
      </c>
      <c r="AL106" s="7" t="s">
        <v>57</v>
      </c>
    </row>
    <row r="107" spans="10:38" ht="12" customHeight="1">
      <c r="J107" s="209"/>
      <c r="K107" s="218" t="s">
        <v>58</v>
      </c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20"/>
      <c r="AE107" s="30" t="e">
        <f>IF(#REF!&lt;=50,#REF!,0)</f>
        <v>#REF!</v>
      </c>
      <c r="AF107" s="30" t="e">
        <f>IF(#REF!&lt;=50,#REF!,0)</f>
        <v>#REF!</v>
      </c>
      <c r="AG107" s="30" t="e">
        <f>IF(#REF!&gt;50,#REF!,0)</f>
        <v>#REF!</v>
      </c>
      <c r="AH107" s="30" t="e">
        <f>IF(#REF!&gt;50,#REF!,0)</f>
        <v>#REF!</v>
      </c>
      <c r="AI107" s="30" t="e">
        <f>IF(#REF!&lt;=50,#REF!,0)</f>
        <v>#REF!</v>
      </c>
      <c r="AJ107" s="30" t="e">
        <f>IF(#REF!&lt;=50,#REF!,0)</f>
        <v>#REF!</v>
      </c>
      <c r="AK107" s="30" t="e">
        <f>IF(#REF!&gt;50,#REF!,0)</f>
        <v>#REF!</v>
      </c>
      <c r="AL107" s="30" t="e">
        <f>IF(#REF!&gt;50,#REF!,0)</f>
        <v>#REF!</v>
      </c>
    </row>
    <row r="108" spans="10:38" ht="12" customHeight="1">
      <c r="J108" s="31">
        <v>25</v>
      </c>
      <c r="K108" s="31">
        <v>5</v>
      </c>
      <c r="L108" s="31">
        <v>13</v>
      </c>
      <c r="M108" s="31">
        <v>24</v>
      </c>
      <c r="N108" s="31">
        <v>36</v>
      </c>
      <c r="O108" s="31">
        <v>49</v>
      </c>
      <c r="P108" s="31">
        <v>63</v>
      </c>
      <c r="Q108" s="31">
        <v>77</v>
      </c>
      <c r="R108" s="31">
        <v>93</v>
      </c>
      <c r="S108" s="31">
        <v>109</v>
      </c>
      <c r="T108" s="31">
        <v>128</v>
      </c>
      <c r="U108" s="31">
        <v>4</v>
      </c>
      <c r="V108" s="31">
        <v>11</v>
      </c>
      <c r="W108" s="31">
        <v>22</v>
      </c>
      <c r="X108" s="31">
        <v>32</v>
      </c>
      <c r="Y108" s="31">
        <v>45</v>
      </c>
      <c r="Z108" s="31">
        <v>57</v>
      </c>
      <c r="AA108" s="31">
        <v>71</v>
      </c>
      <c r="AB108" s="31">
        <v>85</v>
      </c>
      <c r="AC108" s="31">
        <v>101</v>
      </c>
      <c r="AD108" s="31">
        <v>118</v>
      </c>
      <c r="AE108" s="11" t="e">
        <f>IF($AE$107&lt;&gt;0,K108+(L108-K108)*($AE$107-$K$106)/($L$106-$K$106),0)</f>
        <v>#REF!</v>
      </c>
      <c r="AF108" s="11" t="e">
        <f>IF($AF$107&lt;&gt;0,K108+(L108-K108)*($AF$107-$K$106)/($L$106-$K$106),0)</f>
        <v>#REF!</v>
      </c>
      <c r="AG108" s="11" t="e">
        <f>IF($AG$107&lt;&gt;0,L108+(M108-L108)*($AG$107-$L$106)/($M$106-$L$106),0)</f>
        <v>#REF!</v>
      </c>
      <c r="AH108" s="11" t="e">
        <f>IF($AH$107&lt;&gt;0,L108+(M108-L108)*($AH$107-$L$106)/($M$106-$L$106),0)</f>
        <v>#REF!</v>
      </c>
      <c r="AI108" s="11" t="e">
        <f>IF($AI$107&lt;&gt;0,U108+(V108-U108)*($AI$107-$U$106)/($V$106-$U$106),0)</f>
        <v>#REF!</v>
      </c>
      <c r="AJ108" s="11" t="e">
        <f>IF($AJ$107&lt;&gt;0,U108+(V108-U108)*($AJ$107-$U$106)/($V$106-$U$106),0)</f>
        <v>#REF!</v>
      </c>
      <c r="AK108" s="11" t="e">
        <f>IF($AK$107&lt;&gt;0,V108+(W108-V108)*($AK$107-$V$106)/($W$106-$V$106),0)</f>
        <v>#REF!</v>
      </c>
      <c r="AL108" s="11" t="e">
        <f>IF($AL$107&lt;&gt;0,V108+(W108-V108)*($AL$107-$V$106)/($W$106-$V$106),0)</f>
        <v>#REF!</v>
      </c>
    </row>
    <row r="109" spans="10:38" ht="12" customHeight="1">
      <c r="J109" s="31">
        <v>40</v>
      </c>
      <c r="K109" s="31">
        <v>7</v>
      </c>
      <c r="L109" s="31">
        <v>15</v>
      </c>
      <c r="M109" s="31">
        <v>28</v>
      </c>
      <c r="N109" s="31">
        <v>42</v>
      </c>
      <c r="O109" s="31">
        <v>57</v>
      </c>
      <c r="P109" s="31">
        <v>74</v>
      </c>
      <c r="Q109" s="31">
        <v>90</v>
      </c>
      <c r="R109" s="31">
        <v>108</v>
      </c>
      <c r="S109" s="31">
        <v>128</v>
      </c>
      <c r="T109" s="31">
        <v>149</v>
      </c>
      <c r="U109" s="31">
        <v>6</v>
      </c>
      <c r="V109" s="31">
        <v>13</v>
      </c>
      <c r="W109" s="31">
        <v>25</v>
      </c>
      <c r="X109" s="31">
        <v>38</v>
      </c>
      <c r="Y109" s="31">
        <v>51</v>
      </c>
      <c r="Z109" s="31">
        <v>66</v>
      </c>
      <c r="AA109" s="31">
        <v>82</v>
      </c>
      <c r="AB109" s="31">
        <v>99</v>
      </c>
      <c r="AC109" s="31">
        <v>117</v>
      </c>
      <c r="AD109" s="31">
        <v>136</v>
      </c>
      <c r="AE109" s="11" t="e">
        <f t="shared" ref="AE109:AE127" si="17">IF($AE$107&lt;&gt;0,K109+(L109-K109)*($AE$107-$K$106)/($L$106-$K$106),0)</f>
        <v>#REF!</v>
      </c>
      <c r="AF109" s="11" t="e">
        <f t="shared" ref="AF109:AF127" si="18">IF($AF$107&lt;&gt;0,K109+(L109-K109)*($AF$107-$K$106)/($L$106-$K$106),0)</f>
        <v>#REF!</v>
      </c>
      <c r="AG109" s="11" t="e">
        <f t="shared" ref="AG109:AG127" si="19">IF($AG$107&lt;&gt;0,L109+(M109-L109)*($AG$107-$L$106)/($M$106-$L$106),0)</f>
        <v>#REF!</v>
      </c>
      <c r="AH109" s="11" t="e">
        <f t="shared" ref="AH109:AH127" si="20">IF($AH$107&lt;&gt;0,L109+(M109-L109)*($AH$107-$L$106)/($M$106-$L$106),0)</f>
        <v>#REF!</v>
      </c>
      <c r="AI109" s="11" t="e">
        <f t="shared" ref="AI109:AI127" si="21">IF($AI$107&lt;&gt;0,U109+(V109-U109)*($AI$107-$U$106)/($V$106-$U$106),0)</f>
        <v>#REF!</v>
      </c>
      <c r="AJ109" s="11" t="e">
        <f t="shared" ref="AJ109:AJ127" si="22">IF($AJ$107&lt;&gt;0,U109+(V109-U109)*($AJ$107-$U$106)/($V$106-$U$106),0)</f>
        <v>#REF!</v>
      </c>
      <c r="AK109" s="11" t="e">
        <f t="shared" ref="AK109:AK127" si="23">IF($AK$107&lt;&gt;0,V109+(W109-V109)*($AK$107-$V$106)/($W$106-$V$106),0)</f>
        <v>#REF!</v>
      </c>
      <c r="AL109" s="11" t="e">
        <f t="shared" ref="AL109:AL127" si="24">IF($AL$107&lt;&gt;0,V109+(W109-V109)*($AL$107-$V$106)/($W$106-$V$106),0)</f>
        <v>#REF!</v>
      </c>
    </row>
    <row r="110" spans="10:38" ht="12.75">
      <c r="J110" s="31">
        <v>50</v>
      </c>
      <c r="K110" s="31">
        <v>8</v>
      </c>
      <c r="L110" s="31">
        <v>16</v>
      </c>
      <c r="M110" s="31">
        <v>31</v>
      </c>
      <c r="N110" s="31">
        <v>46</v>
      </c>
      <c r="O110" s="31">
        <v>61</v>
      </c>
      <c r="P110" s="31">
        <v>78</v>
      </c>
      <c r="Q110" s="31">
        <v>97</v>
      </c>
      <c r="R110" s="31">
        <v>116</v>
      </c>
      <c r="S110" s="31">
        <v>137</v>
      </c>
      <c r="T110" s="31">
        <v>158</v>
      </c>
      <c r="U110" s="31">
        <v>6</v>
      </c>
      <c r="V110" s="31">
        <v>15</v>
      </c>
      <c r="W110" s="31">
        <v>27</v>
      </c>
      <c r="X110" s="31">
        <v>40</v>
      </c>
      <c r="Y110" s="31">
        <v>55</v>
      </c>
      <c r="Z110" s="31">
        <v>71</v>
      </c>
      <c r="AA110" s="31">
        <v>88</v>
      </c>
      <c r="AB110" s="31">
        <v>106</v>
      </c>
      <c r="AC110" s="31">
        <v>125</v>
      </c>
      <c r="AD110" s="31">
        <v>144</v>
      </c>
      <c r="AE110" s="11" t="e">
        <f t="shared" si="17"/>
        <v>#REF!</v>
      </c>
      <c r="AF110" s="11" t="e">
        <f t="shared" si="18"/>
        <v>#REF!</v>
      </c>
      <c r="AG110" s="11" t="e">
        <f t="shared" si="19"/>
        <v>#REF!</v>
      </c>
      <c r="AH110" s="11" t="e">
        <f t="shared" si="20"/>
        <v>#REF!</v>
      </c>
      <c r="AI110" s="11" t="e">
        <f t="shared" si="21"/>
        <v>#REF!</v>
      </c>
      <c r="AJ110" s="11" t="e">
        <f t="shared" si="22"/>
        <v>#REF!</v>
      </c>
      <c r="AK110" s="11" t="e">
        <f t="shared" si="23"/>
        <v>#REF!</v>
      </c>
      <c r="AL110" s="11" t="e">
        <f t="shared" si="24"/>
        <v>#REF!</v>
      </c>
    </row>
    <row r="111" spans="10:38" ht="12.75">
      <c r="J111" s="31">
        <v>65</v>
      </c>
      <c r="K111" s="31">
        <v>9</v>
      </c>
      <c r="L111" s="31">
        <v>20</v>
      </c>
      <c r="M111" s="31">
        <v>35</v>
      </c>
      <c r="N111" s="31">
        <v>52</v>
      </c>
      <c r="O111" s="31">
        <v>70</v>
      </c>
      <c r="P111" s="31">
        <v>89</v>
      </c>
      <c r="Q111" s="31">
        <v>109</v>
      </c>
      <c r="R111" s="31">
        <v>131</v>
      </c>
      <c r="S111" s="31">
        <v>153</v>
      </c>
      <c r="T111" s="31">
        <v>178</v>
      </c>
      <c r="U111" s="31">
        <v>8</v>
      </c>
      <c r="V111" s="31">
        <v>16</v>
      </c>
      <c r="W111" s="31">
        <v>31</v>
      </c>
      <c r="X111" s="31">
        <v>46</v>
      </c>
      <c r="Y111" s="31">
        <v>62</v>
      </c>
      <c r="Z111" s="31">
        <v>80</v>
      </c>
      <c r="AA111" s="31">
        <v>98</v>
      </c>
      <c r="AB111" s="31">
        <v>118</v>
      </c>
      <c r="AC111" s="31">
        <v>139</v>
      </c>
      <c r="AD111" s="31">
        <v>161</v>
      </c>
      <c r="AE111" s="11" t="e">
        <f t="shared" si="17"/>
        <v>#REF!</v>
      </c>
      <c r="AF111" s="11" t="e">
        <f t="shared" si="18"/>
        <v>#REF!</v>
      </c>
      <c r="AG111" s="11" t="e">
        <f t="shared" si="19"/>
        <v>#REF!</v>
      </c>
      <c r="AH111" s="11" t="e">
        <f t="shared" si="20"/>
        <v>#REF!</v>
      </c>
      <c r="AI111" s="11" t="e">
        <f t="shared" si="21"/>
        <v>#REF!</v>
      </c>
      <c r="AJ111" s="11" t="e">
        <f t="shared" si="22"/>
        <v>#REF!</v>
      </c>
      <c r="AK111" s="11" t="e">
        <f t="shared" si="23"/>
        <v>#REF!</v>
      </c>
      <c r="AL111" s="11" t="e">
        <f t="shared" si="24"/>
        <v>#REF!</v>
      </c>
    </row>
    <row r="112" spans="10:38" ht="12.75">
      <c r="J112" s="31">
        <v>80</v>
      </c>
      <c r="K112" s="31">
        <v>9</v>
      </c>
      <c r="L112" s="31">
        <v>22</v>
      </c>
      <c r="M112" s="31">
        <v>39</v>
      </c>
      <c r="N112" s="31">
        <v>57</v>
      </c>
      <c r="O112" s="31">
        <v>75</v>
      </c>
      <c r="P112" s="31">
        <v>96</v>
      </c>
      <c r="Q112" s="31">
        <v>118</v>
      </c>
      <c r="R112" s="31">
        <v>140</v>
      </c>
      <c r="S112" s="31">
        <v>164</v>
      </c>
      <c r="T112" s="31">
        <v>190</v>
      </c>
      <c r="U112" s="31">
        <v>9</v>
      </c>
      <c r="V112" s="31">
        <v>18</v>
      </c>
      <c r="W112" s="31">
        <v>34</v>
      </c>
      <c r="X112" s="31">
        <v>50</v>
      </c>
      <c r="Y112" s="31">
        <v>66</v>
      </c>
      <c r="Z112" s="31">
        <v>85</v>
      </c>
      <c r="AA112" s="31">
        <v>105</v>
      </c>
      <c r="AB112" s="31">
        <v>126</v>
      </c>
      <c r="AC112" s="31">
        <v>148</v>
      </c>
      <c r="AD112" s="31">
        <v>172</v>
      </c>
      <c r="AE112" s="11" t="e">
        <f t="shared" si="17"/>
        <v>#REF!</v>
      </c>
      <c r="AF112" s="11" t="e">
        <f t="shared" si="18"/>
        <v>#REF!</v>
      </c>
      <c r="AG112" s="11" t="e">
        <f t="shared" si="19"/>
        <v>#REF!</v>
      </c>
      <c r="AH112" s="11" t="e">
        <f t="shared" si="20"/>
        <v>#REF!</v>
      </c>
      <c r="AI112" s="11" t="e">
        <f t="shared" si="21"/>
        <v>#REF!</v>
      </c>
      <c r="AJ112" s="11" t="e">
        <f t="shared" si="22"/>
        <v>#REF!</v>
      </c>
      <c r="AK112" s="11" t="e">
        <f t="shared" si="23"/>
        <v>#REF!</v>
      </c>
      <c r="AL112" s="11" t="e">
        <f t="shared" si="24"/>
        <v>#REF!</v>
      </c>
    </row>
    <row r="113" spans="10:38" ht="12.75">
      <c r="J113" s="31">
        <v>100</v>
      </c>
      <c r="K113" s="31">
        <v>11</v>
      </c>
      <c r="L113" s="31">
        <v>24</v>
      </c>
      <c r="M113" s="31">
        <v>43</v>
      </c>
      <c r="N113" s="31">
        <v>63</v>
      </c>
      <c r="O113" s="31">
        <v>83</v>
      </c>
      <c r="P113" s="31">
        <v>106</v>
      </c>
      <c r="Q113" s="31">
        <v>129</v>
      </c>
      <c r="R113" s="31">
        <v>153</v>
      </c>
      <c r="S113" s="31">
        <v>179</v>
      </c>
      <c r="T113" s="31">
        <v>207</v>
      </c>
      <c r="U113" s="31">
        <v>9</v>
      </c>
      <c r="V113" s="31">
        <v>21</v>
      </c>
      <c r="W113" s="31">
        <v>37</v>
      </c>
      <c r="X113" s="31">
        <v>55</v>
      </c>
      <c r="Y113" s="31">
        <v>73</v>
      </c>
      <c r="Z113" s="31">
        <v>94</v>
      </c>
      <c r="AA113" s="31">
        <v>115</v>
      </c>
      <c r="AB113" s="31">
        <v>138</v>
      </c>
      <c r="AC113" s="31">
        <v>161</v>
      </c>
      <c r="AD113" s="31">
        <v>186</v>
      </c>
      <c r="AE113" s="11" t="e">
        <f t="shared" si="17"/>
        <v>#REF!</v>
      </c>
      <c r="AF113" s="11" t="e">
        <f t="shared" si="18"/>
        <v>#REF!</v>
      </c>
      <c r="AG113" s="11" t="e">
        <f t="shared" si="19"/>
        <v>#REF!</v>
      </c>
      <c r="AH113" s="11" t="e">
        <f t="shared" si="20"/>
        <v>#REF!</v>
      </c>
      <c r="AI113" s="11" t="e">
        <f t="shared" si="21"/>
        <v>#REF!</v>
      </c>
      <c r="AJ113" s="11" t="e">
        <f t="shared" si="22"/>
        <v>#REF!</v>
      </c>
      <c r="AK113" s="11" t="e">
        <f t="shared" si="23"/>
        <v>#REF!</v>
      </c>
      <c r="AL113" s="11" t="e">
        <f t="shared" si="24"/>
        <v>#REF!</v>
      </c>
    </row>
    <row r="114" spans="10:38" ht="12.75">
      <c r="J114" s="31">
        <v>125</v>
      </c>
      <c r="K114" s="31">
        <v>13</v>
      </c>
      <c r="L114" s="31">
        <v>28</v>
      </c>
      <c r="M114" s="31">
        <v>48</v>
      </c>
      <c r="N114" s="31">
        <v>70</v>
      </c>
      <c r="O114" s="31">
        <v>92</v>
      </c>
      <c r="P114" s="31">
        <v>120</v>
      </c>
      <c r="Q114" s="31">
        <v>144</v>
      </c>
      <c r="R114" s="31">
        <v>172</v>
      </c>
      <c r="S114" s="31">
        <v>200</v>
      </c>
      <c r="T114" s="31">
        <v>231</v>
      </c>
      <c r="U114" s="31">
        <v>10</v>
      </c>
      <c r="V114" s="31">
        <v>23</v>
      </c>
      <c r="W114" s="31">
        <v>42</v>
      </c>
      <c r="X114" s="31">
        <v>60</v>
      </c>
      <c r="Y114" s="31">
        <v>80</v>
      </c>
      <c r="Z114" s="31">
        <v>105</v>
      </c>
      <c r="AA114" s="31">
        <v>128</v>
      </c>
      <c r="AB114" s="31">
        <v>153</v>
      </c>
      <c r="AC114" s="31">
        <v>179</v>
      </c>
      <c r="AD114" s="31">
        <v>206</v>
      </c>
      <c r="AE114" s="11" t="e">
        <f t="shared" si="17"/>
        <v>#REF!</v>
      </c>
      <c r="AF114" s="11" t="e">
        <f t="shared" si="18"/>
        <v>#REF!</v>
      </c>
      <c r="AG114" s="11" t="e">
        <f t="shared" si="19"/>
        <v>#REF!</v>
      </c>
      <c r="AH114" s="11" t="e">
        <f t="shared" si="20"/>
        <v>#REF!</v>
      </c>
      <c r="AI114" s="11" t="e">
        <f t="shared" si="21"/>
        <v>#REF!</v>
      </c>
      <c r="AJ114" s="11" t="e">
        <f t="shared" si="22"/>
        <v>#REF!</v>
      </c>
      <c r="AK114" s="11" t="e">
        <f t="shared" si="23"/>
        <v>#REF!</v>
      </c>
      <c r="AL114" s="11" t="e">
        <f t="shared" si="24"/>
        <v>#REF!</v>
      </c>
    </row>
    <row r="115" spans="10:38" ht="12.75">
      <c r="J115" s="31">
        <v>150</v>
      </c>
      <c r="K115" s="31">
        <v>15</v>
      </c>
      <c r="L115" s="31">
        <v>30</v>
      </c>
      <c r="M115" s="31">
        <v>54</v>
      </c>
      <c r="N115" s="31">
        <v>77</v>
      </c>
      <c r="O115" s="31">
        <v>101</v>
      </c>
      <c r="P115" s="31">
        <v>132</v>
      </c>
      <c r="Q115" s="31">
        <v>159</v>
      </c>
      <c r="R115" s="31">
        <v>188</v>
      </c>
      <c r="S115" s="31">
        <v>220</v>
      </c>
      <c r="T115" s="31">
        <v>253</v>
      </c>
      <c r="U115" s="31">
        <v>12</v>
      </c>
      <c r="V115" s="31">
        <v>26</v>
      </c>
      <c r="W115" s="31">
        <v>46</v>
      </c>
      <c r="X115" s="31">
        <v>66</v>
      </c>
      <c r="Y115" s="31">
        <v>88</v>
      </c>
      <c r="Z115" s="31">
        <v>115</v>
      </c>
      <c r="AA115" s="31">
        <v>141</v>
      </c>
      <c r="AB115" s="31">
        <v>167</v>
      </c>
      <c r="AC115" s="31">
        <v>194</v>
      </c>
      <c r="AD115" s="31">
        <v>224</v>
      </c>
      <c r="AE115" s="11" t="e">
        <f t="shared" si="17"/>
        <v>#REF!</v>
      </c>
      <c r="AF115" s="11" t="e">
        <f t="shared" si="18"/>
        <v>#REF!</v>
      </c>
      <c r="AG115" s="11" t="e">
        <f t="shared" si="19"/>
        <v>#REF!</v>
      </c>
      <c r="AH115" s="11" t="e">
        <f t="shared" si="20"/>
        <v>#REF!</v>
      </c>
      <c r="AI115" s="11" t="e">
        <f t="shared" si="21"/>
        <v>#REF!</v>
      </c>
      <c r="AJ115" s="11" t="e">
        <f t="shared" si="22"/>
        <v>#REF!</v>
      </c>
      <c r="AK115" s="11" t="e">
        <f t="shared" si="23"/>
        <v>#REF!</v>
      </c>
      <c r="AL115" s="11" t="e">
        <f t="shared" si="24"/>
        <v>#REF!</v>
      </c>
    </row>
    <row r="116" spans="10:38" ht="12.75">
      <c r="J116" s="31">
        <v>200</v>
      </c>
      <c r="K116" s="31">
        <v>19</v>
      </c>
      <c r="L116" s="31">
        <v>38</v>
      </c>
      <c r="M116" s="31">
        <v>66</v>
      </c>
      <c r="N116" s="31">
        <v>94</v>
      </c>
      <c r="O116" s="31">
        <v>122</v>
      </c>
      <c r="P116" s="31">
        <v>158</v>
      </c>
      <c r="Q116" s="31">
        <v>190</v>
      </c>
      <c r="R116" s="31">
        <v>225</v>
      </c>
      <c r="S116" s="31">
        <v>261</v>
      </c>
      <c r="T116" s="31">
        <v>298</v>
      </c>
      <c r="U116" s="31">
        <v>15</v>
      </c>
      <c r="V116" s="31">
        <v>32</v>
      </c>
      <c r="W116" s="31">
        <v>56</v>
      </c>
      <c r="X116" s="31">
        <v>80</v>
      </c>
      <c r="Y116" s="31">
        <v>105</v>
      </c>
      <c r="Z116" s="31">
        <v>137</v>
      </c>
      <c r="AA116" s="31">
        <v>167</v>
      </c>
      <c r="AB116" s="31">
        <v>196</v>
      </c>
      <c r="AC116" s="31">
        <v>229</v>
      </c>
      <c r="AD116" s="31">
        <v>262</v>
      </c>
      <c r="AE116" s="11" t="e">
        <f t="shared" si="17"/>
        <v>#REF!</v>
      </c>
      <c r="AF116" s="11" t="e">
        <f t="shared" si="18"/>
        <v>#REF!</v>
      </c>
      <c r="AG116" s="11" t="e">
        <f t="shared" si="19"/>
        <v>#REF!</v>
      </c>
      <c r="AH116" s="11" t="e">
        <f t="shared" si="20"/>
        <v>#REF!</v>
      </c>
      <c r="AI116" s="11" t="e">
        <f t="shared" si="21"/>
        <v>#REF!</v>
      </c>
      <c r="AJ116" s="11" t="e">
        <f t="shared" si="22"/>
        <v>#REF!</v>
      </c>
      <c r="AK116" s="11" t="e">
        <f t="shared" si="23"/>
        <v>#REF!</v>
      </c>
      <c r="AL116" s="11" t="e">
        <f t="shared" si="24"/>
        <v>#REF!</v>
      </c>
    </row>
    <row r="117" spans="10:38" ht="12.75">
      <c r="J117" s="31">
        <v>250</v>
      </c>
      <c r="K117" s="31">
        <v>22</v>
      </c>
      <c r="L117" s="31">
        <v>44</v>
      </c>
      <c r="M117" s="31">
        <v>76</v>
      </c>
      <c r="N117" s="31">
        <v>108</v>
      </c>
      <c r="O117" s="31">
        <v>138</v>
      </c>
      <c r="P117" s="31">
        <v>178</v>
      </c>
      <c r="Q117" s="31">
        <v>213</v>
      </c>
      <c r="R117" s="31">
        <v>252</v>
      </c>
      <c r="S117" s="31">
        <v>289</v>
      </c>
      <c r="T117" s="31">
        <v>331</v>
      </c>
      <c r="U117" s="31">
        <v>18</v>
      </c>
      <c r="V117" s="31">
        <v>37</v>
      </c>
      <c r="W117" s="31">
        <v>65</v>
      </c>
      <c r="X117" s="31">
        <v>91</v>
      </c>
      <c r="Y117" s="31">
        <v>119</v>
      </c>
      <c r="Z117" s="31">
        <v>154</v>
      </c>
      <c r="AA117" s="31">
        <v>185</v>
      </c>
      <c r="AB117" s="31">
        <v>218</v>
      </c>
      <c r="AC117" s="31">
        <v>253</v>
      </c>
      <c r="AD117" s="31">
        <v>290</v>
      </c>
      <c r="AE117" s="11" t="e">
        <f t="shared" si="17"/>
        <v>#REF!</v>
      </c>
      <c r="AF117" s="11" t="e">
        <f t="shared" si="18"/>
        <v>#REF!</v>
      </c>
      <c r="AG117" s="11" t="e">
        <f t="shared" si="19"/>
        <v>#REF!</v>
      </c>
      <c r="AH117" s="11" t="e">
        <f t="shared" si="20"/>
        <v>#REF!</v>
      </c>
      <c r="AI117" s="11" t="e">
        <f t="shared" si="21"/>
        <v>#REF!</v>
      </c>
      <c r="AJ117" s="11" t="e">
        <f t="shared" si="22"/>
        <v>#REF!</v>
      </c>
      <c r="AK117" s="11" t="e">
        <f t="shared" si="23"/>
        <v>#REF!</v>
      </c>
      <c r="AL117" s="11" t="e">
        <f t="shared" si="24"/>
        <v>#REF!</v>
      </c>
    </row>
    <row r="118" spans="10:38" ht="12.75">
      <c r="J118" s="31">
        <v>300</v>
      </c>
      <c r="K118" s="31">
        <v>26</v>
      </c>
      <c r="L118" s="31">
        <v>51</v>
      </c>
      <c r="M118" s="31">
        <v>87</v>
      </c>
      <c r="N118" s="31">
        <v>120</v>
      </c>
      <c r="O118" s="31">
        <v>156</v>
      </c>
      <c r="P118" s="31">
        <v>199</v>
      </c>
      <c r="Q118" s="31">
        <v>239</v>
      </c>
      <c r="R118" s="31">
        <v>279</v>
      </c>
      <c r="S118" s="31">
        <v>322</v>
      </c>
      <c r="T118" s="31">
        <v>366</v>
      </c>
      <c r="U118" s="31">
        <v>22</v>
      </c>
      <c r="V118" s="31">
        <v>42</v>
      </c>
      <c r="W118" s="31">
        <v>72</v>
      </c>
      <c r="X118" s="31">
        <v>101</v>
      </c>
      <c r="Y118" s="31">
        <v>133</v>
      </c>
      <c r="Z118" s="31">
        <v>170</v>
      </c>
      <c r="AA118" s="31">
        <v>206</v>
      </c>
      <c r="AB118" s="31">
        <v>241</v>
      </c>
      <c r="AC118" s="31">
        <v>279</v>
      </c>
      <c r="AD118" s="31">
        <v>318</v>
      </c>
      <c r="AE118" s="11" t="e">
        <f t="shared" si="17"/>
        <v>#REF!</v>
      </c>
      <c r="AF118" s="11" t="e">
        <f t="shared" si="18"/>
        <v>#REF!</v>
      </c>
      <c r="AG118" s="11" t="e">
        <f t="shared" si="19"/>
        <v>#REF!</v>
      </c>
      <c r="AH118" s="11" t="e">
        <f t="shared" si="20"/>
        <v>#REF!</v>
      </c>
      <c r="AI118" s="11" t="e">
        <f t="shared" si="21"/>
        <v>#REF!</v>
      </c>
      <c r="AJ118" s="11" t="e">
        <f t="shared" si="22"/>
        <v>#REF!</v>
      </c>
      <c r="AK118" s="11" t="e">
        <f t="shared" si="23"/>
        <v>#REF!</v>
      </c>
      <c r="AL118" s="11" t="e">
        <f t="shared" si="24"/>
        <v>#REF!</v>
      </c>
    </row>
    <row r="119" spans="10:38" ht="12.75">
      <c r="J119" s="31">
        <v>350</v>
      </c>
      <c r="K119" s="31">
        <v>30</v>
      </c>
      <c r="L119" s="31">
        <v>57</v>
      </c>
      <c r="M119" s="31">
        <v>96</v>
      </c>
      <c r="N119" s="31">
        <v>133</v>
      </c>
      <c r="O119" s="31">
        <v>172</v>
      </c>
      <c r="P119" s="31">
        <v>219</v>
      </c>
      <c r="Q119" s="31">
        <v>262</v>
      </c>
      <c r="R119" s="31">
        <v>305</v>
      </c>
      <c r="S119" s="31">
        <v>352</v>
      </c>
      <c r="T119" s="31">
        <v>401</v>
      </c>
      <c r="U119" s="31">
        <v>24</v>
      </c>
      <c r="V119" s="31">
        <v>47</v>
      </c>
      <c r="W119" s="31">
        <v>80</v>
      </c>
      <c r="X119" s="31">
        <v>113</v>
      </c>
      <c r="Y119" s="31">
        <v>146</v>
      </c>
      <c r="Z119" s="31">
        <v>187</v>
      </c>
      <c r="AA119" s="31">
        <v>224</v>
      </c>
      <c r="AB119" s="31">
        <v>263</v>
      </c>
      <c r="AC119" s="31">
        <v>304</v>
      </c>
      <c r="AD119" s="31">
        <v>347</v>
      </c>
      <c r="AE119" s="11" t="e">
        <f t="shared" si="17"/>
        <v>#REF!</v>
      </c>
      <c r="AF119" s="11" t="e">
        <f t="shared" si="18"/>
        <v>#REF!</v>
      </c>
      <c r="AG119" s="11" t="e">
        <f t="shared" si="19"/>
        <v>#REF!</v>
      </c>
      <c r="AH119" s="11" t="e">
        <f t="shared" si="20"/>
        <v>#REF!</v>
      </c>
      <c r="AI119" s="11" t="e">
        <f t="shared" si="21"/>
        <v>#REF!</v>
      </c>
      <c r="AJ119" s="11" t="e">
        <f t="shared" si="22"/>
        <v>#REF!</v>
      </c>
      <c r="AK119" s="11" t="e">
        <f t="shared" si="23"/>
        <v>#REF!</v>
      </c>
      <c r="AL119" s="11" t="e">
        <f t="shared" si="24"/>
        <v>#REF!</v>
      </c>
    </row>
    <row r="120" spans="10:38" ht="12.75">
      <c r="J120" s="31">
        <v>400</v>
      </c>
      <c r="K120" s="31">
        <v>33</v>
      </c>
      <c r="L120" s="31">
        <v>63</v>
      </c>
      <c r="M120" s="31">
        <v>105</v>
      </c>
      <c r="N120" s="31">
        <v>146</v>
      </c>
      <c r="O120" s="31">
        <v>187</v>
      </c>
      <c r="P120" s="31">
        <v>237</v>
      </c>
      <c r="Q120" s="31">
        <v>285</v>
      </c>
      <c r="R120" s="31">
        <v>332</v>
      </c>
      <c r="S120" s="31">
        <v>380</v>
      </c>
      <c r="T120" s="31">
        <v>432</v>
      </c>
      <c r="U120" s="31">
        <v>26</v>
      </c>
      <c r="V120" s="31">
        <v>52</v>
      </c>
      <c r="W120" s="31">
        <v>88</v>
      </c>
      <c r="X120" s="31">
        <v>122</v>
      </c>
      <c r="Y120" s="31">
        <v>159</v>
      </c>
      <c r="Z120" s="31">
        <v>203</v>
      </c>
      <c r="AA120" s="31">
        <v>243</v>
      </c>
      <c r="AB120" s="31">
        <v>284</v>
      </c>
      <c r="AC120" s="31">
        <v>327</v>
      </c>
      <c r="AD120" s="31">
        <v>372</v>
      </c>
      <c r="AE120" s="11" t="e">
        <f t="shared" si="17"/>
        <v>#REF!</v>
      </c>
      <c r="AF120" s="11" t="e">
        <f t="shared" si="18"/>
        <v>#REF!</v>
      </c>
      <c r="AG120" s="11" t="e">
        <f t="shared" si="19"/>
        <v>#REF!</v>
      </c>
      <c r="AH120" s="11" t="e">
        <f t="shared" si="20"/>
        <v>#REF!</v>
      </c>
      <c r="AI120" s="11" t="e">
        <f t="shared" si="21"/>
        <v>#REF!</v>
      </c>
      <c r="AJ120" s="11" t="e">
        <f t="shared" si="22"/>
        <v>#REF!</v>
      </c>
      <c r="AK120" s="11" t="e">
        <f t="shared" si="23"/>
        <v>#REF!</v>
      </c>
      <c r="AL120" s="11" t="e">
        <f t="shared" si="24"/>
        <v>#REF!</v>
      </c>
    </row>
    <row r="121" spans="10:38" ht="12.75">
      <c r="J121" s="31">
        <v>450</v>
      </c>
      <c r="K121" s="31">
        <v>35</v>
      </c>
      <c r="L121" s="31">
        <v>69</v>
      </c>
      <c r="M121" s="31">
        <v>114</v>
      </c>
      <c r="N121" s="31">
        <v>157</v>
      </c>
      <c r="O121" s="31">
        <v>200</v>
      </c>
      <c r="P121" s="31">
        <v>256</v>
      </c>
      <c r="Q121" s="31">
        <v>304</v>
      </c>
      <c r="R121" s="31">
        <v>354</v>
      </c>
      <c r="S121" s="31">
        <v>405</v>
      </c>
      <c r="T121" s="31">
        <v>460</v>
      </c>
      <c r="U121" s="31">
        <v>28</v>
      </c>
      <c r="V121" s="31">
        <v>56</v>
      </c>
      <c r="W121" s="31">
        <v>94</v>
      </c>
      <c r="X121" s="31">
        <v>131</v>
      </c>
      <c r="Y121" s="31">
        <v>169</v>
      </c>
      <c r="Z121" s="31">
        <v>217</v>
      </c>
      <c r="AA121" s="31">
        <v>259</v>
      </c>
      <c r="AB121" s="31">
        <v>302</v>
      </c>
      <c r="AC121" s="31">
        <v>347</v>
      </c>
      <c r="AD121" s="31">
        <v>396</v>
      </c>
      <c r="AE121" s="11" t="e">
        <f t="shared" si="17"/>
        <v>#REF!</v>
      </c>
      <c r="AF121" s="11" t="e">
        <f t="shared" si="18"/>
        <v>#REF!</v>
      </c>
      <c r="AG121" s="11" t="e">
        <f t="shared" si="19"/>
        <v>#REF!</v>
      </c>
      <c r="AH121" s="11" t="e">
        <f t="shared" si="20"/>
        <v>#REF!</v>
      </c>
      <c r="AI121" s="11" t="e">
        <f t="shared" si="21"/>
        <v>#REF!</v>
      </c>
      <c r="AJ121" s="11" t="e">
        <f t="shared" si="22"/>
        <v>#REF!</v>
      </c>
      <c r="AK121" s="11" t="e">
        <f t="shared" si="23"/>
        <v>#REF!</v>
      </c>
      <c r="AL121" s="11" t="e">
        <f t="shared" si="24"/>
        <v>#REF!</v>
      </c>
    </row>
    <row r="122" spans="10:38" ht="12.75">
      <c r="J122" s="31">
        <v>500</v>
      </c>
      <c r="K122" s="31">
        <v>39</v>
      </c>
      <c r="L122" s="31">
        <v>76</v>
      </c>
      <c r="M122" s="31">
        <v>123</v>
      </c>
      <c r="N122" s="31">
        <v>169</v>
      </c>
      <c r="O122" s="31">
        <v>216</v>
      </c>
      <c r="P122" s="31">
        <v>277</v>
      </c>
      <c r="Q122" s="31">
        <v>326</v>
      </c>
      <c r="R122" s="31">
        <v>380</v>
      </c>
      <c r="S122" s="31">
        <v>435</v>
      </c>
      <c r="T122" s="31">
        <v>493</v>
      </c>
      <c r="U122" s="31">
        <v>31</v>
      </c>
      <c r="V122" s="31">
        <v>61</v>
      </c>
      <c r="W122" s="31">
        <v>102</v>
      </c>
      <c r="X122" s="31">
        <v>143</v>
      </c>
      <c r="Y122" s="31">
        <v>181</v>
      </c>
      <c r="Z122" s="31">
        <v>233</v>
      </c>
      <c r="AA122" s="31">
        <v>277</v>
      </c>
      <c r="AB122" s="31">
        <v>323</v>
      </c>
      <c r="AC122" s="31">
        <v>371</v>
      </c>
      <c r="AD122" s="31">
        <v>422</v>
      </c>
      <c r="AE122" s="11" t="e">
        <f t="shared" si="17"/>
        <v>#REF!</v>
      </c>
      <c r="AF122" s="11" t="e">
        <f t="shared" si="18"/>
        <v>#REF!</v>
      </c>
      <c r="AG122" s="11" t="e">
        <f t="shared" si="19"/>
        <v>#REF!</v>
      </c>
      <c r="AH122" s="11" t="e">
        <f t="shared" si="20"/>
        <v>#REF!</v>
      </c>
      <c r="AI122" s="11" t="e">
        <f t="shared" si="21"/>
        <v>#REF!</v>
      </c>
      <c r="AJ122" s="11" t="e">
        <f t="shared" si="22"/>
        <v>#REF!</v>
      </c>
      <c r="AK122" s="11" t="e">
        <f t="shared" si="23"/>
        <v>#REF!</v>
      </c>
      <c r="AL122" s="11" t="e">
        <f t="shared" si="24"/>
        <v>#REF!</v>
      </c>
    </row>
    <row r="123" spans="10:38" ht="12.75">
      <c r="J123" s="31">
        <v>600</v>
      </c>
      <c r="K123" s="31">
        <v>46</v>
      </c>
      <c r="L123" s="31">
        <v>86</v>
      </c>
      <c r="M123" s="31">
        <v>142</v>
      </c>
      <c r="N123" s="31">
        <v>194</v>
      </c>
      <c r="O123" s="31">
        <v>248</v>
      </c>
      <c r="P123" s="31">
        <v>314</v>
      </c>
      <c r="Q123" s="31">
        <v>372</v>
      </c>
      <c r="R123" s="31">
        <v>429</v>
      </c>
      <c r="S123" s="31">
        <v>490</v>
      </c>
      <c r="T123" s="31">
        <v>554</v>
      </c>
      <c r="U123" s="31">
        <v>36</v>
      </c>
      <c r="V123" s="31">
        <v>71</v>
      </c>
      <c r="W123" s="31">
        <v>117</v>
      </c>
      <c r="X123" s="31">
        <v>162</v>
      </c>
      <c r="Y123" s="31">
        <v>206</v>
      </c>
      <c r="Z123" s="31">
        <v>263</v>
      </c>
      <c r="AA123" s="31">
        <v>312</v>
      </c>
      <c r="AB123" s="31">
        <v>363</v>
      </c>
      <c r="AC123" s="31">
        <v>415</v>
      </c>
      <c r="AD123" s="31">
        <v>471</v>
      </c>
      <c r="AE123" s="11" t="e">
        <f t="shared" si="17"/>
        <v>#REF!</v>
      </c>
      <c r="AF123" s="11" t="e">
        <f t="shared" si="18"/>
        <v>#REF!</v>
      </c>
      <c r="AG123" s="11" t="e">
        <f t="shared" si="19"/>
        <v>#REF!</v>
      </c>
      <c r="AH123" s="11" t="e">
        <f t="shared" si="20"/>
        <v>#REF!</v>
      </c>
      <c r="AI123" s="11" t="e">
        <f t="shared" si="21"/>
        <v>#REF!</v>
      </c>
      <c r="AJ123" s="11" t="e">
        <f t="shared" si="22"/>
        <v>#REF!</v>
      </c>
      <c r="AK123" s="11" t="e">
        <f t="shared" si="23"/>
        <v>#REF!</v>
      </c>
      <c r="AL123" s="11" t="e">
        <f t="shared" si="24"/>
        <v>#REF!</v>
      </c>
    </row>
    <row r="124" spans="10:38" ht="12.75">
      <c r="J124" s="31">
        <v>700</v>
      </c>
      <c r="K124" s="31">
        <v>52</v>
      </c>
      <c r="L124" s="31">
        <v>98</v>
      </c>
      <c r="M124" s="31">
        <v>158</v>
      </c>
      <c r="N124" s="31">
        <v>215</v>
      </c>
      <c r="O124" s="31">
        <v>274</v>
      </c>
      <c r="P124" s="31">
        <v>347</v>
      </c>
      <c r="Q124" s="31">
        <v>409</v>
      </c>
      <c r="R124" s="31">
        <v>473</v>
      </c>
      <c r="S124" s="31">
        <v>538</v>
      </c>
      <c r="T124" s="31">
        <v>608</v>
      </c>
      <c r="U124" s="31">
        <v>41</v>
      </c>
      <c r="V124" s="31">
        <v>79</v>
      </c>
      <c r="W124" s="31">
        <v>130</v>
      </c>
      <c r="X124" s="31">
        <v>180</v>
      </c>
      <c r="Y124" s="31">
        <v>227</v>
      </c>
      <c r="Z124" s="31">
        <v>290</v>
      </c>
      <c r="AA124" s="31">
        <v>343</v>
      </c>
      <c r="AB124" s="31">
        <v>398</v>
      </c>
      <c r="AC124" s="31">
        <v>455</v>
      </c>
      <c r="AD124" s="31">
        <v>515</v>
      </c>
      <c r="AE124" s="11" t="e">
        <f t="shared" si="17"/>
        <v>#REF!</v>
      </c>
      <c r="AF124" s="11" t="e">
        <f t="shared" si="18"/>
        <v>#REF!</v>
      </c>
      <c r="AG124" s="11" t="e">
        <f t="shared" si="19"/>
        <v>#REF!</v>
      </c>
      <c r="AH124" s="11" t="e">
        <f t="shared" si="20"/>
        <v>#REF!</v>
      </c>
      <c r="AI124" s="11" t="e">
        <f t="shared" si="21"/>
        <v>#REF!</v>
      </c>
      <c r="AJ124" s="11" t="e">
        <f t="shared" si="22"/>
        <v>#REF!</v>
      </c>
      <c r="AK124" s="11" t="e">
        <f t="shared" si="23"/>
        <v>#REF!</v>
      </c>
      <c r="AL124" s="11" t="e">
        <f t="shared" si="24"/>
        <v>#REF!</v>
      </c>
    </row>
    <row r="125" spans="10:38" ht="12.75">
      <c r="J125" s="31">
        <v>800</v>
      </c>
      <c r="K125" s="31">
        <v>58</v>
      </c>
      <c r="L125" s="31">
        <v>110</v>
      </c>
      <c r="M125" s="31">
        <v>176</v>
      </c>
      <c r="N125" s="31">
        <v>239</v>
      </c>
      <c r="O125" s="31">
        <v>304</v>
      </c>
      <c r="P125" s="31">
        <v>384</v>
      </c>
      <c r="Q125" s="31">
        <v>452</v>
      </c>
      <c r="R125" s="31">
        <v>520</v>
      </c>
      <c r="S125" s="31">
        <v>592</v>
      </c>
      <c r="T125" s="31">
        <v>667</v>
      </c>
      <c r="U125" s="31">
        <v>46</v>
      </c>
      <c r="V125" s="31">
        <v>89</v>
      </c>
      <c r="W125" s="31">
        <v>144</v>
      </c>
      <c r="X125" s="31">
        <v>183</v>
      </c>
      <c r="Y125" s="31">
        <v>251</v>
      </c>
      <c r="Z125" s="31">
        <v>319</v>
      </c>
      <c r="AA125" s="31">
        <v>377</v>
      </c>
      <c r="AB125" s="31">
        <v>436</v>
      </c>
      <c r="AC125" s="31">
        <v>498</v>
      </c>
      <c r="AD125" s="31">
        <v>562</v>
      </c>
      <c r="AE125" s="11" t="e">
        <f t="shared" si="17"/>
        <v>#REF!</v>
      </c>
      <c r="AF125" s="11" t="e">
        <f t="shared" si="18"/>
        <v>#REF!</v>
      </c>
      <c r="AG125" s="11" t="e">
        <f t="shared" si="19"/>
        <v>#REF!</v>
      </c>
      <c r="AH125" s="11" t="e">
        <f t="shared" si="20"/>
        <v>#REF!</v>
      </c>
      <c r="AI125" s="11" t="e">
        <f t="shared" si="21"/>
        <v>#REF!</v>
      </c>
      <c r="AJ125" s="11" t="e">
        <f t="shared" si="22"/>
        <v>#REF!</v>
      </c>
      <c r="AK125" s="11" t="e">
        <f t="shared" si="23"/>
        <v>#REF!</v>
      </c>
      <c r="AL125" s="11" t="e">
        <f t="shared" si="24"/>
        <v>#REF!</v>
      </c>
    </row>
    <row r="126" spans="10:38" ht="12.75">
      <c r="J126" s="31">
        <v>900</v>
      </c>
      <c r="K126" s="31">
        <v>65</v>
      </c>
      <c r="L126" s="31">
        <v>121</v>
      </c>
      <c r="M126" s="31">
        <v>194</v>
      </c>
      <c r="N126" s="31">
        <v>263</v>
      </c>
      <c r="O126" s="31">
        <v>334</v>
      </c>
      <c r="P126" s="31">
        <v>419</v>
      </c>
      <c r="Q126" s="31">
        <v>494</v>
      </c>
      <c r="R126" s="31">
        <v>568</v>
      </c>
      <c r="S126" s="31">
        <v>644</v>
      </c>
      <c r="T126" s="31">
        <v>725</v>
      </c>
      <c r="U126" s="31">
        <v>51</v>
      </c>
      <c r="V126" s="31">
        <v>97</v>
      </c>
      <c r="W126" s="31">
        <v>158</v>
      </c>
      <c r="X126" s="31">
        <v>218</v>
      </c>
      <c r="Y126" s="31">
        <v>274</v>
      </c>
      <c r="Z126" s="31">
        <v>348</v>
      </c>
      <c r="AA126" s="31">
        <v>410</v>
      </c>
      <c r="AB126" s="31">
        <v>474</v>
      </c>
      <c r="AC126" s="31">
        <v>540</v>
      </c>
      <c r="AD126" s="31">
        <v>610</v>
      </c>
      <c r="AE126" s="11" t="e">
        <f t="shared" si="17"/>
        <v>#REF!</v>
      </c>
      <c r="AF126" s="11" t="e">
        <f t="shared" si="18"/>
        <v>#REF!</v>
      </c>
      <c r="AG126" s="11" t="e">
        <f t="shared" si="19"/>
        <v>#REF!</v>
      </c>
      <c r="AH126" s="11" t="e">
        <f t="shared" si="20"/>
        <v>#REF!</v>
      </c>
      <c r="AI126" s="11" t="e">
        <f t="shared" si="21"/>
        <v>#REF!</v>
      </c>
      <c r="AJ126" s="11" t="e">
        <f t="shared" si="22"/>
        <v>#REF!</v>
      </c>
      <c r="AK126" s="11" t="e">
        <f t="shared" si="23"/>
        <v>#REF!</v>
      </c>
      <c r="AL126" s="11" t="e">
        <f t="shared" si="24"/>
        <v>#REF!</v>
      </c>
    </row>
    <row r="127" spans="10:38" ht="12.75">
      <c r="J127" s="31">
        <v>1000</v>
      </c>
      <c r="K127" s="31">
        <v>71</v>
      </c>
      <c r="L127" s="31">
        <v>133</v>
      </c>
      <c r="M127" s="31">
        <v>212</v>
      </c>
      <c r="N127" s="31">
        <v>286</v>
      </c>
      <c r="O127" s="31">
        <v>362</v>
      </c>
      <c r="P127" s="31">
        <v>457</v>
      </c>
      <c r="Q127" s="31">
        <v>535</v>
      </c>
      <c r="R127" s="31">
        <v>615</v>
      </c>
      <c r="S127" s="31">
        <v>697</v>
      </c>
      <c r="T127" s="31">
        <v>783</v>
      </c>
      <c r="U127" s="31">
        <v>56</v>
      </c>
      <c r="V127" s="31">
        <v>107</v>
      </c>
      <c r="W127" s="31">
        <v>173</v>
      </c>
      <c r="X127" s="31">
        <v>237</v>
      </c>
      <c r="Y127" s="31">
        <v>298</v>
      </c>
      <c r="Z127" s="31">
        <v>377</v>
      </c>
      <c r="AA127" s="31">
        <v>444</v>
      </c>
      <c r="AB127" s="31">
        <v>512</v>
      </c>
      <c r="AC127" s="31">
        <v>582</v>
      </c>
      <c r="AD127" s="31">
        <v>656</v>
      </c>
      <c r="AE127" s="11" t="e">
        <f t="shared" si="17"/>
        <v>#REF!</v>
      </c>
      <c r="AF127" s="11" t="e">
        <f t="shared" si="18"/>
        <v>#REF!</v>
      </c>
      <c r="AG127" s="11" t="e">
        <f t="shared" si="19"/>
        <v>#REF!</v>
      </c>
      <c r="AH127" s="11" t="e">
        <f t="shared" si="20"/>
        <v>#REF!</v>
      </c>
      <c r="AI127" s="11" t="e">
        <f t="shared" si="21"/>
        <v>#REF!</v>
      </c>
      <c r="AJ127" s="11" t="e">
        <f t="shared" si="22"/>
        <v>#REF!</v>
      </c>
      <c r="AK127" s="11" t="e">
        <f t="shared" si="23"/>
        <v>#REF!</v>
      </c>
      <c r="AL127" s="11" t="e">
        <f t="shared" si="24"/>
        <v>#REF!</v>
      </c>
    </row>
    <row r="130" spans="10:28" ht="15.75">
      <c r="J130" s="227" t="s">
        <v>59</v>
      </c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</row>
    <row r="131" spans="10:28" ht="15.75">
      <c r="J131" s="227" t="s">
        <v>60</v>
      </c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</row>
    <row r="132" spans="10:28" ht="15.75">
      <c r="J132" s="227" t="s">
        <v>61</v>
      </c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</row>
    <row r="133" spans="10:28" ht="15.75">
      <c r="J133" s="227" t="s">
        <v>62</v>
      </c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</row>
    <row r="135" spans="10:28" ht="12.75">
      <c r="J135" s="198" t="s">
        <v>63</v>
      </c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</row>
    <row r="136" spans="10:28" ht="12.75">
      <c r="J136" s="198" t="s">
        <v>64</v>
      </c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</row>
    <row r="138" spans="10:28" ht="12.75">
      <c r="J138" s="209" t="s">
        <v>32</v>
      </c>
      <c r="K138" s="218" t="s">
        <v>65</v>
      </c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20"/>
      <c r="W138" s="228" t="s">
        <v>34</v>
      </c>
      <c r="X138" s="228"/>
      <c r="Y138" s="228" t="s">
        <v>35</v>
      </c>
      <c r="Z138" s="228"/>
      <c r="AA138" s="228" t="s">
        <v>34</v>
      </c>
      <c r="AB138" s="228" t="s">
        <v>35</v>
      </c>
    </row>
    <row r="139" spans="10:28" ht="12.75">
      <c r="J139" s="209"/>
      <c r="K139" s="218" t="s">
        <v>66</v>
      </c>
      <c r="L139" s="219"/>
      <c r="M139" s="219"/>
      <c r="N139" s="219"/>
      <c r="O139" s="219"/>
      <c r="P139" s="220"/>
      <c r="Q139" s="218" t="s">
        <v>67</v>
      </c>
      <c r="R139" s="219"/>
      <c r="S139" s="219"/>
      <c r="T139" s="219"/>
      <c r="U139" s="219"/>
      <c r="V139" s="220"/>
      <c r="W139" s="228"/>
      <c r="X139" s="228"/>
      <c r="Y139" s="228"/>
      <c r="Z139" s="228"/>
      <c r="AA139" s="228"/>
      <c r="AB139" s="228"/>
    </row>
    <row r="140" spans="10:28" ht="12.75">
      <c r="J140" s="209"/>
      <c r="K140" s="218" t="s">
        <v>68</v>
      </c>
      <c r="L140" s="219"/>
      <c r="M140" s="219"/>
      <c r="N140" s="219"/>
      <c r="O140" s="219"/>
      <c r="P140" s="220"/>
      <c r="Q140" s="218" t="s">
        <v>69</v>
      </c>
      <c r="R140" s="219"/>
      <c r="S140" s="219"/>
      <c r="T140" s="219"/>
      <c r="U140" s="219"/>
      <c r="V140" s="220"/>
      <c r="W140" s="228"/>
      <c r="X140" s="228"/>
      <c r="Y140" s="228"/>
      <c r="Z140" s="228"/>
      <c r="AA140" s="228"/>
      <c r="AB140" s="228"/>
    </row>
    <row r="141" spans="10:28" ht="12.75">
      <c r="J141" s="209"/>
      <c r="K141" s="218" t="s">
        <v>70</v>
      </c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20"/>
      <c r="W141" s="228"/>
      <c r="X141" s="228"/>
      <c r="Y141" s="228"/>
      <c r="Z141" s="228"/>
      <c r="AA141" s="228"/>
      <c r="AB141" s="228"/>
    </row>
    <row r="142" spans="10:28" ht="12.75">
      <c r="J142" s="209"/>
      <c r="K142" s="29" t="s">
        <v>40</v>
      </c>
      <c r="L142" s="29" t="s">
        <v>41</v>
      </c>
      <c r="M142" s="29" t="s">
        <v>40</v>
      </c>
      <c r="N142" s="29" t="s">
        <v>41</v>
      </c>
      <c r="O142" s="29" t="s">
        <v>40</v>
      </c>
      <c r="P142" s="29" t="s">
        <v>41</v>
      </c>
      <c r="Q142" s="29" t="s">
        <v>40</v>
      </c>
      <c r="R142" s="29" t="s">
        <v>41</v>
      </c>
      <c r="S142" s="29" t="s">
        <v>40</v>
      </c>
      <c r="T142" s="29" t="s">
        <v>41</v>
      </c>
      <c r="U142" s="29" t="s">
        <v>40</v>
      </c>
      <c r="V142" s="29" t="s">
        <v>41</v>
      </c>
      <c r="W142" s="228"/>
      <c r="X142" s="228"/>
      <c r="Y142" s="228"/>
      <c r="Z142" s="228"/>
      <c r="AA142" s="228"/>
      <c r="AB142" s="228"/>
    </row>
    <row r="143" spans="10:28" ht="12.75">
      <c r="J143" s="209"/>
      <c r="K143" s="218" t="s">
        <v>48</v>
      </c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20"/>
      <c r="W143" s="228"/>
      <c r="X143" s="228"/>
      <c r="Y143" s="228"/>
      <c r="Z143" s="228"/>
      <c r="AA143" s="228"/>
      <c r="AB143" s="228"/>
    </row>
    <row r="144" spans="10:28" ht="12.75">
      <c r="J144" s="209"/>
      <c r="K144" s="29">
        <v>65</v>
      </c>
      <c r="L144" s="29">
        <v>50</v>
      </c>
      <c r="M144" s="29">
        <v>90</v>
      </c>
      <c r="N144" s="29">
        <v>50</v>
      </c>
      <c r="O144" s="29">
        <v>110</v>
      </c>
      <c r="P144" s="29">
        <v>50</v>
      </c>
      <c r="Q144" s="29">
        <v>65</v>
      </c>
      <c r="R144" s="29">
        <v>50</v>
      </c>
      <c r="S144" s="29">
        <v>90</v>
      </c>
      <c r="T144" s="29">
        <v>50</v>
      </c>
      <c r="U144" s="29">
        <v>110</v>
      </c>
      <c r="V144" s="29">
        <v>50</v>
      </c>
      <c r="W144" s="7">
        <f>(65+50)/2</f>
        <v>57.5</v>
      </c>
      <c r="X144" s="7">
        <f>(90+50)/2</f>
        <v>70</v>
      </c>
      <c r="Y144" s="7">
        <f>(65+50)/2</f>
        <v>57.5</v>
      </c>
      <c r="Z144" s="7">
        <f>(90+50)/2</f>
        <v>70</v>
      </c>
      <c r="AA144" s="32" t="e">
        <f>#REF!</f>
        <v>#REF!</v>
      </c>
      <c r="AB144" s="32" t="e">
        <f>#REF!</f>
        <v>#REF!</v>
      </c>
    </row>
    <row r="145" spans="10:28" ht="12.75">
      <c r="J145" s="31">
        <v>25</v>
      </c>
      <c r="K145" s="31">
        <v>13</v>
      </c>
      <c r="L145" s="31">
        <v>9</v>
      </c>
      <c r="M145" s="31">
        <v>19</v>
      </c>
      <c r="N145" s="31">
        <v>9</v>
      </c>
      <c r="O145" s="31">
        <v>22</v>
      </c>
      <c r="P145" s="31">
        <v>9</v>
      </c>
      <c r="Q145" s="31">
        <v>12</v>
      </c>
      <c r="R145" s="31">
        <v>8</v>
      </c>
      <c r="S145" s="31">
        <v>17</v>
      </c>
      <c r="T145" s="31">
        <v>8</v>
      </c>
      <c r="U145" s="31">
        <v>21</v>
      </c>
      <c r="V145" s="31">
        <v>7</v>
      </c>
      <c r="W145" s="5">
        <f>K145+L145</f>
        <v>22</v>
      </c>
      <c r="X145" s="5">
        <f>M145+N145</f>
        <v>28</v>
      </c>
      <c r="Y145" s="5">
        <f>Q145+R145</f>
        <v>20</v>
      </c>
      <c r="Z145" s="5">
        <f>S145+T145</f>
        <v>25</v>
      </c>
      <c r="AA145" s="18" t="e">
        <f>W145+(X145-W145)*($AA$144-$W$144)/($X$144-$W$144)</f>
        <v>#REF!</v>
      </c>
      <c r="AB145" s="18" t="e">
        <f>Y145+(Z145-Y145)*($AB$144-$Y$144)/($Z$144-$Y$144)</f>
        <v>#REF!</v>
      </c>
    </row>
    <row r="146" spans="10:28" ht="12.75">
      <c r="J146" s="31">
        <v>30</v>
      </c>
      <c r="K146" s="31">
        <v>14</v>
      </c>
      <c r="L146" s="31">
        <v>9</v>
      </c>
      <c r="M146" s="31">
        <v>20</v>
      </c>
      <c r="N146" s="31">
        <v>9</v>
      </c>
      <c r="O146" s="31">
        <v>24</v>
      </c>
      <c r="P146" s="31">
        <v>9</v>
      </c>
      <c r="Q146" s="31">
        <v>13</v>
      </c>
      <c r="R146" s="31">
        <v>9</v>
      </c>
      <c r="S146" s="31">
        <v>17</v>
      </c>
      <c r="T146" s="31">
        <v>9</v>
      </c>
      <c r="U146" s="31">
        <v>22</v>
      </c>
      <c r="V146" s="31">
        <v>8</v>
      </c>
      <c r="W146" s="5">
        <f t="shared" ref="W146:W167" si="25">K146+L146</f>
        <v>23</v>
      </c>
      <c r="X146" s="5">
        <f t="shared" ref="X146:X167" si="26">M146+N146</f>
        <v>29</v>
      </c>
      <c r="Y146" s="5">
        <f t="shared" ref="Y146:Y167" si="27">Q146+R146</f>
        <v>22</v>
      </c>
      <c r="Z146" s="5">
        <f t="shared" ref="Z146:Z167" si="28">S146+T146</f>
        <v>26</v>
      </c>
      <c r="AA146" s="18" t="e">
        <f t="shared" ref="AA146:AA167" si="29">W146+(X146-W146)*($AA$144-$W$144)/($X$144-$W$144)</f>
        <v>#REF!</v>
      </c>
      <c r="AB146" s="18" t="e">
        <f t="shared" ref="AB146:AB167" si="30">Y146+(Z146-Y146)*($AB$144-$Y$144)/($Z$144-$Y$144)</f>
        <v>#REF!</v>
      </c>
    </row>
    <row r="147" spans="10:28" ht="12.75">
      <c r="J147" s="31">
        <v>40</v>
      </c>
      <c r="K147" s="31">
        <v>15</v>
      </c>
      <c r="L147" s="31">
        <v>10</v>
      </c>
      <c r="M147" s="31">
        <v>22</v>
      </c>
      <c r="N147" s="31">
        <v>10</v>
      </c>
      <c r="O147" s="31">
        <v>27</v>
      </c>
      <c r="P147" s="31">
        <v>9</v>
      </c>
      <c r="Q147" s="31">
        <v>14</v>
      </c>
      <c r="R147" s="31">
        <v>9</v>
      </c>
      <c r="S147" s="31">
        <v>19</v>
      </c>
      <c r="T147" s="31">
        <v>9</v>
      </c>
      <c r="U147" s="31">
        <v>23</v>
      </c>
      <c r="V147" s="31">
        <v>9</v>
      </c>
      <c r="W147" s="5">
        <f t="shared" si="25"/>
        <v>25</v>
      </c>
      <c r="X147" s="5">
        <f t="shared" si="26"/>
        <v>32</v>
      </c>
      <c r="Y147" s="5">
        <f t="shared" si="27"/>
        <v>23</v>
      </c>
      <c r="Z147" s="5">
        <f t="shared" si="28"/>
        <v>28</v>
      </c>
      <c r="AA147" s="18" t="e">
        <f t="shared" si="29"/>
        <v>#REF!</v>
      </c>
      <c r="AB147" s="18" t="e">
        <f t="shared" si="30"/>
        <v>#REF!</v>
      </c>
    </row>
    <row r="148" spans="10:28" ht="12.75">
      <c r="J148" s="31">
        <v>50</v>
      </c>
      <c r="K148" s="31">
        <v>16</v>
      </c>
      <c r="L148" s="31">
        <v>11</v>
      </c>
      <c r="M148" s="31">
        <v>24</v>
      </c>
      <c r="N148" s="31">
        <v>11</v>
      </c>
      <c r="O148" s="31">
        <v>29</v>
      </c>
      <c r="P148" s="31">
        <v>10</v>
      </c>
      <c r="Q148" s="31">
        <v>15</v>
      </c>
      <c r="R148" s="31">
        <v>10</v>
      </c>
      <c r="S148" s="31">
        <v>21</v>
      </c>
      <c r="T148" s="31">
        <v>10</v>
      </c>
      <c r="U148" s="31">
        <v>26</v>
      </c>
      <c r="V148" s="31">
        <v>9</v>
      </c>
      <c r="W148" s="5">
        <f t="shared" si="25"/>
        <v>27</v>
      </c>
      <c r="X148" s="5">
        <f t="shared" si="26"/>
        <v>35</v>
      </c>
      <c r="Y148" s="5">
        <f t="shared" si="27"/>
        <v>25</v>
      </c>
      <c r="Z148" s="5">
        <f t="shared" si="28"/>
        <v>31</v>
      </c>
      <c r="AA148" s="18" t="e">
        <f t="shared" si="29"/>
        <v>#REF!</v>
      </c>
      <c r="AB148" s="18" t="e">
        <f t="shared" si="30"/>
        <v>#REF!</v>
      </c>
    </row>
    <row r="149" spans="10:28" ht="12.75">
      <c r="J149" s="31">
        <v>65</v>
      </c>
      <c r="K149" s="31">
        <v>20</v>
      </c>
      <c r="L149" s="31">
        <v>14</v>
      </c>
      <c r="M149" s="31">
        <v>28</v>
      </c>
      <c r="N149" s="31">
        <v>12</v>
      </c>
      <c r="O149" s="31">
        <v>34</v>
      </c>
      <c r="P149" s="31">
        <v>11</v>
      </c>
      <c r="Q149" s="31">
        <v>17</v>
      </c>
      <c r="R149" s="31">
        <v>11</v>
      </c>
      <c r="S149" s="31">
        <v>25</v>
      </c>
      <c r="T149" s="31">
        <v>11</v>
      </c>
      <c r="U149" s="31">
        <v>29</v>
      </c>
      <c r="V149" s="31">
        <v>10</v>
      </c>
      <c r="W149" s="5">
        <f t="shared" si="25"/>
        <v>34</v>
      </c>
      <c r="X149" s="5">
        <f t="shared" si="26"/>
        <v>40</v>
      </c>
      <c r="Y149" s="5">
        <f t="shared" si="27"/>
        <v>28</v>
      </c>
      <c r="Z149" s="5">
        <f t="shared" si="28"/>
        <v>36</v>
      </c>
      <c r="AA149" s="18" t="e">
        <f t="shared" si="29"/>
        <v>#REF!</v>
      </c>
      <c r="AB149" s="18" t="e">
        <f t="shared" si="30"/>
        <v>#REF!</v>
      </c>
    </row>
    <row r="150" spans="10:28" ht="12.75">
      <c r="J150" s="31">
        <v>80</v>
      </c>
      <c r="K150" s="31">
        <v>22</v>
      </c>
      <c r="L150" s="31">
        <v>15</v>
      </c>
      <c r="M150" s="31">
        <v>30</v>
      </c>
      <c r="N150" s="31">
        <v>13</v>
      </c>
      <c r="O150" s="31">
        <v>37</v>
      </c>
      <c r="P150" s="31">
        <v>12</v>
      </c>
      <c r="Q150" s="31">
        <v>18</v>
      </c>
      <c r="R150" s="31">
        <v>12</v>
      </c>
      <c r="S150" s="31">
        <v>27</v>
      </c>
      <c r="T150" s="31">
        <v>12</v>
      </c>
      <c r="U150" s="31">
        <v>32</v>
      </c>
      <c r="V150" s="31">
        <v>11</v>
      </c>
      <c r="W150" s="5">
        <f t="shared" si="25"/>
        <v>37</v>
      </c>
      <c r="X150" s="5">
        <f t="shared" si="26"/>
        <v>43</v>
      </c>
      <c r="Y150" s="5">
        <f t="shared" si="27"/>
        <v>30</v>
      </c>
      <c r="Z150" s="5">
        <f t="shared" si="28"/>
        <v>39</v>
      </c>
      <c r="AA150" s="18" t="e">
        <f t="shared" si="29"/>
        <v>#REF!</v>
      </c>
      <c r="AB150" s="18" t="e">
        <f t="shared" si="30"/>
        <v>#REF!</v>
      </c>
    </row>
    <row r="151" spans="10:28" ht="12.75">
      <c r="J151" s="31">
        <v>100</v>
      </c>
      <c r="K151" s="31">
        <v>24</v>
      </c>
      <c r="L151" s="31">
        <v>16</v>
      </c>
      <c r="M151" s="31">
        <v>34</v>
      </c>
      <c r="N151" s="31">
        <v>14</v>
      </c>
      <c r="O151" s="31">
        <v>41</v>
      </c>
      <c r="P151" s="31">
        <v>14</v>
      </c>
      <c r="Q151" s="31">
        <v>21</v>
      </c>
      <c r="R151" s="31">
        <v>14</v>
      </c>
      <c r="S151" s="31">
        <v>30</v>
      </c>
      <c r="T151" s="31">
        <v>13</v>
      </c>
      <c r="U151" s="31">
        <v>35</v>
      </c>
      <c r="V151" s="31">
        <v>12</v>
      </c>
      <c r="W151" s="5">
        <f t="shared" si="25"/>
        <v>40</v>
      </c>
      <c r="X151" s="5">
        <f t="shared" si="26"/>
        <v>48</v>
      </c>
      <c r="Y151" s="5">
        <f t="shared" si="27"/>
        <v>35</v>
      </c>
      <c r="Z151" s="5">
        <f t="shared" si="28"/>
        <v>43</v>
      </c>
      <c r="AA151" s="18" t="e">
        <f t="shared" si="29"/>
        <v>#REF!</v>
      </c>
      <c r="AB151" s="18" t="e">
        <f t="shared" si="30"/>
        <v>#REF!</v>
      </c>
    </row>
    <row r="152" spans="10:28" ht="12.75">
      <c r="J152" s="31">
        <v>125</v>
      </c>
      <c r="K152" s="31">
        <v>25</v>
      </c>
      <c r="L152" s="31">
        <v>17</v>
      </c>
      <c r="M152" s="31">
        <v>36</v>
      </c>
      <c r="N152" s="31">
        <v>15</v>
      </c>
      <c r="O152" s="31">
        <v>45</v>
      </c>
      <c r="P152" s="31">
        <v>15</v>
      </c>
      <c r="Q152" s="31">
        <v>22</v>
      </c>
      <c r="R152" s="31">
        <v>15</v>
      </c>
      <c r="S152" s="31">
        <v>33</v>
      </c>
      <c r="T152" s="31">
        <v>14</v>
      </c>
      <c r="U152" s="31">
        <v>37</v>
      </c>
      <c r="V152" s="31">
        <v>13</v>
      </c>
      <c r="W152" s="5">
        <f t="shared" si="25"/>
        <v>42</v>
      </c>
      <c r="X152" s="5">
        <f t="shared" si="26"/>
        <v>51</v>
      </c>
      <c r="Y152" s="5">
        <f t="shared" si="27"/>
        <v>37</v>
      </c>
      <c r="Z152" s="5">
        <f t="shared" si="28"/>
        <v>47</v>
      </c>
      <c r="AA152" s="18" t="e">
        <f t="shared" si="29"/>
        <v>#REF!</v>
      </c>
      <c r="AB152" s="18" t="e">
        <f t="shared" si="30"/>
        <v>#REF!</v>
      </c>
    </row>
    <row r="153" spans="10:28" ht="12.75">
      <c r="J153" s="31">
        <v>150</v>
      </c>
      <c r="K153" s="31">
        <v>28</v>
      </c>
      <c r="L153" s="31">
        <v>20</v>
      </c>
      <c r="M153" s="31">
        <v>40</v>
      </c>
      <c r="N153" s="31">
        <v>16</v>
      </c>
      <c r="O153" s="31">
        <v>47</v>
      </c>
      <c r="P153" s="31">
        <v>16</v>
      </c>
      <c r="Q153" s="31">
        <v>23</v>
      </c>
      <c r="R153" s="31">
        <v>16</v>
      </c>
      <c r="S153" s="31">
        <v>36</v>
      </c>
      <c r="T153" s="31">
        <v>15</v>
      </c>
      <c r="U153" s="31">
        <v>40</v>
      </c>
      <c r="V153" s="31">
        <v>14</v>
      </c>
      <c r="W153" s="5">
        <f t="shared" si="25"/>
        <v>48</v>
      </c>
      <c r="X153" s="5">
        <f t="shared" si="26"/>
        <v>56</v>
      </c>
      <c r="Y153" s="5">
        <f t="shared" si="27"/>
        <v>39</v>
      </c>
      <c r="Z153" s="5">
        <f t="shared" si="28"/>
        <v>51</v>
      </c>
      <c r="AA153" s="18" t="e">
        <f t="shared" si="29"/>
        <v>#REF!</v>
      </c>
      <c r="AB153" s="18" t="e">
        <f t="shared" si="30"/>
        <v>#REF!</v>
      </c>
    </row>
    <row r="154" spans="10:28" ht="12.75">
      <c r="J154" s="31">
        <v>200</v>
      </c>
      <c r="K154" s="31">
        <v>35</v>
      </c>
      <c r="L154" s="31">
        <v>22</v>
      </c>
      <c r="M154" s="31">
        <v>47</v>
      </c>
      <c r="N154" s="31">
        <v>19</v>
      </c>
      <c r="O154" s="31">
        <v>61</v>
      </c>
      <c r="P154" s="31">
        <v>17</v>
      </c>
      <c r="Q154" s="31">
        <v>28</v>
      </c>
      <c r="R154" s="31">
        <v>20</v>
      </c>
      <c r="S154" s="31">
        <v>42</v>
      </c>
      <c r="T154" s="31">
        <v>16</v>
      </c>
      <c r="U154" s="31">
        <v>50</v>
      </c>
      <c r="V154" s="31">
        <v>15</v>
      </c>
      <c r="W154" s="5">
        <f t="shared" si="25"/>
        <v>57</v>
      </c>
      <c r="X154" s="5">
        <f t="shared" si="26"/>
        <v>66</v>
      </c>
      <c r="Y154" s="5">
        <f t="shared" si="27"/>
        <v>48</v>
      </c>
      <c r="Z154" s="5">
        <f t="shared" si="28"/>
        <v>58</v>
      </c>
      <c r="AA154" s="18" t="e">
        <f t="shared" si="29"/>
        <v>#REF!</v>
      </c>
      <c r="AB154" s="18" t="e">
        <f t="shared" si="30"/>
        <v>#REF!</v>
      </c>
    </row>
    <row r="155" spans="10:28" ht="12.75">
      <c r="J155" s="31">
        <v>250</v>
      </c>
      <c r="K155" s="31">
        <v>40</v>
      </c>
      <c r="L155" s="31">
        <v>26</v>
      </c>
      <c r="M155" s="31">
        <v>56</v>
      </c>
      <c r="N155" s="31">
        <v>22</v>
      </c>
      <c r="O155" s="31">
        <v>68</v>
      </c>
      <c r="P155" s="31">
        <v>18</v>
      </c>
      <c r="Q155" s="31">
        <v>33</v>
      </c>
      <c r="R155" s="31">
        <v>22</v>
      </c>
      <c r="S155" s="31">
        <v>46</v>
      </c>
      <c r="T155" s="31">
        <v>18</v>
      </c>
      <c r="U155" s="31">
        <v>57</v>
      </c>
      <c r="V155" s="31">
        <v>17</v>
      </c>
      <c r="W155" s="5">
        <f t="shared" si="25"/>
        <v>66</v>
      </c>
      <c r="X155" s="5">
        <f t="shared" si="26"/>
        <v>78</v>
      </c>
      <c r="Y155" s="5">
        <f t="shared" si="27"/>
        <v>55</v>
      </c>
      <c r="Z155" s="5">
        <f t="shared" si="28"/>
        <v>64</v>
      </c>
      <c r="AA155" s="18" t="e">
        <f t="shared" si="29"/>
        <v>#REF!</v>
      </c>
      <c r="AB155" s="18" t="e">
        <f t="shared" si="30"/>
        <v>#REF!</v>
      </c>
    </row>
    <row r="156" spans="10:28" ht="12.75">
      <c r="J156" s="31">
        <v>300</v>
      </c>
      <c r="K156" s="31">
        <v>46</v>
      </c>
      <c r="L156" s="31">
        <v>29</v>
      </c>
      <c r="M156" s="31">
        <v>64</v>
      </c>
      <c r="N156" s="31">
        <v>23</v>
      </c>
      <c r="O156" s="31">
        <v>76</v>
      </c>
      <c r="P156" s="31">
        <v>21</v>
      </c>
      <c r="Q156" s="31">
        <v>37</v>
      </c>
      <c r="R156" s="31">
        <v>24</v>
      </c>
      <c r="S156" s="31">
        <v>52</v>
      </c>
      <c r="T156" s="31">
        <v>21</v>
      </c>
      <c r="U156" s="31">
        <v>61</v>
      </c>
      <c r="V156" s="31">
        <v>18</v>
      </c>
      <c r="W156" s="5">
        <f t="shared" si="25"/>
        <v>75</v>
      </c>
      <c r="X156" s="5">
        <f t="shared" si="26"/>
        <v>87</v>
      </c>
      <c r="Y156" s="5">
        <f t="shared" si="27"/>
        <v>61</v>
      </c>
      <c r="Z156" s="5">
        <f t="shared" si="28"/>
        <v>73</v>
      </c>
      <c r="AA156" s="18" t="e">
        <f t="shared" si="29"/>
        <v>#REF!</v>
      </c>
      <c r="AB156" s="18" t="e">
        <f t="shared" si="30"/>
        <v>#REF!</v>
      </c>
    </row>
    <row r="157" spans="10:28" ht="12.75">
      <c r="J157" s="31">
        <v>350</v>
      </c>
      <c r="K157" s="31">
        <v>50</v>
      </c>
      <c r="L157" s="31">
        <v>32</v>
      </c>
      <c r="M157" s="31">
        <v>68</v>
      </c>
      <c r="N157" s="31">
        <v>25</v>
      </c>
      <c r="O157" s="31">
        <v>84</v>
      </c>
      <c r="P157" s="31">
        <v>22</v>
      </c>
      <c r="Q157" s="31">
        <v>40</v>
      </c>
      <c r="R157" s="31">
        <v>27</v>
      </c>
      <c r="S157" s="31">
        <v>55</v>
      </c>
      <c r="T157" s="31">
        <v>22</v>
      </c>
      <c r="U157" s="31">
        <v>69</v>
      </c>
      <c r="V157" s="31">
        <v>19</v>
      </c>
      <c r="W157" s="5">
        <f t="shared" si="25"/>
        <v>82</v>
      </c>
      <c r="X157" s="5">
        <f t="shared" si="26"/>
        <v>93</v>
      </c>
      <c r="Y157" s="5">
        <f t="shared" si="27"/>
        <v>67</v>
      </c>
      <c r="Z157" s="5">
        <f t="shared" si="28"/>
        <v>77</v>
      </c>
      <c r="AA157" s="18" t="e">
        <f t="shared" si="29"/>
        <v>#REF!</v>
      </c>
      <c r="AB157" s="18" t="e">
        <f t="shared" si="30"/>
        <v>#REF!</v>
      </c>
    </row>
    <row r="158" spans="10:28" ht="12.75">
      <c r="J158" s="31">
        <v>400</v>
      </c>
      <c r="K158" s="31">
        <v>56</v>
      </c>
      <c r="L158" s="31">
        <v>34</v>
      </c>
      <c r="M158" s="31">
        <v>75</v>
      </c>
      <c r="N158" s="31">
        <v>28</v>
      </c>
      <c r="O158" s="31">
        <v>90</v>
      </c>
      <c r="P158" s="31">
        <v>22</v>
      </c>
      <c r="Q158" s="31">
        <v>43</v>
      </c>
      <c r="R158" s="31">
        <v>28</v>
      </c>
      <c r="S158" s="31">
        <v>60</v>
      </c>
      <c r="T158" s="31">
        <v>24</v>
      </c>
      <c r="U158" s="31">
        <v>74</v>
      </c>
      <c r="V158" s="31">
        <v>21</v>
      </c>
      <c r="W158" s="5">
        <f t="shared" si="25"/>
        <v>90</v>
      </c>
      <c r="X158" s="5">
        <f t="shared" si="26"/>
        <v>103</v>
      </c>
      <c r="Y158" s="5">
        <f t="shared" si="27"/>
        <v>71</v>
      </c>
      <c r="Z158" s="5">
        <f t="shared" si="28"/>
        <v>84</v>
      </c>
      <c r="AA158" s="18" t="e">
        <f t="shared" si="29"/>
        <v>#REF!</v>
      </c>
      <c r="AB158" s="18" t="e">
        <f t="shared" si="30"/>
        <v>#REF!</v>
      </c>
    </row>
    <row r="159" spans="10:28" ht="12.75">
      <c r="J159" s="31">
        <v>450</v>
      </c>
      <c r="K159" s="31">
        <v>60</v>
      </c>
      <c r="L159" s="31">
        <v>36</v>
      </c>
      <c r="M159" s="31">
        <v>82</v>
      </c>
      <c r="N159" s="31">
        <v>28</v>
      </c>
      <c r="O159" s="31">
        <v>99</v>
      </c>
      <c r="P159" s="31">
        <v>23</v>
      </c>
      <c r="Q159" s="31">
        <v>46</v>
      </c>
      <c r="R159" s="31">
        <v>31</v>
      </c>
      <c r="S159" s="31">
        <v>68</v>
      </c>
      <c r="T159" s="31">
        <v>27</v>
      </c>
      <c r="U159" s="31">
        <v>78</v>
      </c>
      <c r="V159" s="31">
        <v>22</v>
      </c>
      <c r="W159" s="5">
        <f t="shared" si="25"/>
        <v>96</v>
      </c>
      <c r="X159" s="5">
        <f t="shared" si="26"/>
        <v>110</v>
      </c>
      <c r="Y159" s="5">
        <f t="shared" si="27"/>
        <v>77</v>
      </c>
      <c r="Z159" s="5">
        <f t="shared" si="28"/>
        <v>95</v>
      </c>
      <c r="AA159" s="18" t="e">
        <f t="shared" si="29"/>
        <v>#REF!</v>
      </c>
      <c r="AB159" s="18" t="e">
        <f t="shared" si="30"/>
        <v>#REF!</v>
      </c>
    </row>
    <row r="160" spans="10:28" ht="12.75">
      <c r="J160" s="31">
        <v>500</v>
      </c>
      <c r="K160" s="31">
        <v>65</v>
      </c>
      <c r="L160" s="31">
        <v>40</v>
      </c>
      <c r="M160" s="31">
        <v>92</v>
      </c>
      <c r="N160" s="31">
        <v>31</v>
      </c>
      <c r="O160" s="31">
        <v>112</v>
      </c>
      <c r="P160" s="31">
        <v>24</v>
      </c>
      <c r="Q160" s="31">
        <v>50</v>
      </c>
      <c r="R160" s="31">
        <v>32</v>
      </c>
      <c r="S160" s="31">
        <v>72</v>
      </c>
      <c r="T160" s="31">
        <v>28</v>
      </c>
      <c r="U160" s="31">
        <v>86</v>
      </c>
      <c r="V160" s="31">
        <v>23</v>
      </c>
      <c r="W160" s="5">
        <f t="shared" si="25"/>
        <v>105</v>
      </c>
      <c r="X160" s="5">
        <f t="shared" si="26"/>
        <v>123</v>
      </c>
      <c r="Y160" s="5">
        <f t="shared" si="27"/>
        <v>82</v>
      </c>
      <c r="Z160" s="5">
        <f t="shared" si="28"/>
        <v>100</v>
      </c>
      <c r="AA160" s="18" t="e">
        <f t="shared" si="29"/>
        <v>#REF!</v>
      </c>
      <c r="AB160" s="18" t="e">
        <f t="shared" si="30"/>
        <v>#REF!</v>
      </c>
    </row>
    <row r="161" spans="10:38" ht="12.75">
      <c r="J161" s="31">
        <v>600</v>
      </c>
      <c r="K161" s="31">
        <v>71</v>
      </c>
      <c r="L161" s="31">
        <v>42</v>
      </c>
      <c r="M161" s="31">
        <v>102</v>
      </c>
      <c r="N161" s="31">
        <v>33</v>
      </c>
      <c r="O161" s="31">
        <v>125</v>
      </c>
      <c r="P161" s="31">
        <v>26</v>
      </c>
      <c r="Q161" s="31">
        <v>58</v>
      </c>
      <c r="R161" s="31">
        <v>36</v>
      </c>
      <c r="S161" s="31">
        <v>80</v>
      </c>
      <c r="T161" s="31">
        <v>30</v>
      </c>
      <c r="U161" s="31">
        <v>96</v>
      </c>
      <c r="V161" s="31">
        <v>27</v>
      </c>
      <c r="W161" s="5">
        <f t="shared" si="25"/>
        <v>113</v>
      </c>
      <c r="X161" s="5">
        <f t="shared" si="26"/>
        <v>135</v>
      </c>
      <c r="Y161" s="5">
        <f t="shared" si="27"/>
        <v>94</v>
      </c>
      <c r="Z161" s="5">
        <f t="shared" si="28"/>
        <v>110</v>
      </c>
      <c r="AA161" s="18" t="e">
        <f t="shared" si="29"/>
        <v>#REF!</v>
      </c>
      <c r="AB161" s="18" t="e">
        <f t="shared" si="30"/>
        <v>#REF!</v>
      </c>
    </row>
    <row r="162" spans="10:38" ht="12.75">
      <c r="J162" s="31">
        <v>700</v>
      </c>
      <c r="K162" s="31">
        <v>78</v>
      </c>
      <c r="L162" s="31">
        <v>46</v>
      </c>
      <c r="M162" s="31">
        <v>120</v>
      </c>
      <c r="N162" s="31">
        <v>35</v>
      </c>
      <c r="O162" s="31">
        <v>135</v>
      </c>
      <c r="P162" s="31">
        <v>28</v>
      </c>
      <c r="Q162" s="31">
        <v>65</v>
      </c>
      <c r="R162" s="31">
        <v>40</v>
      </c>
      <c r="S162" s="31">
        <v>92</v>
      </c>
      <c r="T162" s="31">
        <v>32</v>
      </c>
      <c r="U162" s="31">
        <v>110</v>
      </c>
      <c r="V162" s="31">
        <v>27</v>
      </c>
      <c r="W162" s="5">
        <f t="shared" si="25"/>
        <v>124</v>
      </c>
      <c r="X162" s="5">
        <f t="shared" si="26"/>
        <v>155</v>
      </c>
      <c r="Y162" s="5">
        <f t="shared" si="27"/>
        <v>105</v>
      </c>
      <c r="Z162" s="5">
        <f t="shared" si="28"/>
        <v>124</v>
      </c>
      <c r="AA162" s="18" t="e">
        <f t="shared" si="29"/>
        <v>#REF!</v>
      </c>
      <c r="AB162" s="18" t="e">
        <f t="shared" si="30"/>
        <v>#REF!</v>
      </c>
    </row>
    <row r="163" spans="10:38" ht="12.75">
      <c r="J163" s="31">
        <v>800</v>
      </c>
      <c r="K163" s="31">
        <v>91</v>
      </c>
      <c r="L163" s="31">
        <v>52</v>
      </c>
      <c r="M163" s="31">
        <v>129</v>
      </c>
      <c r="N163" s="31">
        <v>39</v>
      </c>
      <c r="O163" s="31">
        <v>156</v>
      </c>
      <c r="P163" s="31">
        <v>31</v>
      </c>
      <c r="Q163" s="31">
        <v>73</v>
      </c>
      <c r="R163" s="31">
        <v>44</v>
      </c>
      <c r="S163" s="31">
        <v>102</v>
      </c>
      <c r="T163" s="31">
        <v>33</v>
      </c>
      <c r="U163" s="31">
        <v>120</v>
      </c>
      <c r="V163" s="31">
        <v>29</v>
      </c>
      <c r="W163" s="5">
        <f t="shared" si="25"/>
        <v>143</v>
      </c>
      <c r="X163" s="5">
        <f t="shared" si="26"/>
        <v>168</v>
      </c>
      <c r="Y163" s="5">
        <f t="shared" si="27"/>
        <v>117</v>
      </c>
      <c r="Z163" s="5">
        <f t="shared" si="28"/>
        <v>135</v>
      </c>
      <c r="AA163" s="18" t="e">
        <f t="shared" si="29"/>
        <v>#REF!</v>
      </c>
      <c r="AB163" s="18" t="e">
        <f t="shared" si="30"/>
        <v>#REF!</v>
      </c>
    </row>
    <row r="164" spans="10:38" ht="12.75">
      <c r="J164" s="31">
        <v>900</v>
      </c>
      <c r="K164" s="31">
        <v>101</v>
      </c>
      <c r="L164" s="31">
        <v>55</v>
      </c>
      <c r="M164" s="31">
        <v>139</v>
      </c>
      <c r="N164" s="31">
        <v>41</v>
      </c>
      <c r="O164" s="31">
        <v>171</v>
      </c>
      <c r="P164" s="31">
        <v>32</v>
      </c>
      <c r="Q164" s="31">
        <v>77</v>
      </c>
      <c r="R164" s="31">
        <v>48</v>
      </c>
      <c r="S164" s="31">
        <v>110</v>
      </c>
      <c r="T164" s="31">
        <v>37</v>
      </c>
      <c r="U164" s="31">
        <v>129</v>
      </c>
      <c r="V164" s="31">
        <v>32</v>
      </c>
      <c r="W164" s="5">
        <f t="shared" si="25"/>
        <v>156</v>
      </c>
      <c r="X164" s="5">
        <f t="shared" si="26"/>
        <v>180</v>
      </c>
      <c r="Y164" s="5">
        <f t="shared" si="27"/>
        <v>125</v>
      </c>
      <c r="Z164" s="5">
        <f t="shared" si="28"/>
        <v>147</v>
      </c>
      <c r="AA164" s="18" t="e">
        <f t="shared" si="29"/>
        <v>#REF!</v>
      </c>
      <c r="AB164" s="18" t="e">
        <f t="shared" si="30"/>
        <v>#REF!</v>
      </c>
    </row>
    <row r="165" spans="10:38" ht="12.75">
      <c r="J165" s="31">
        <v>1000</v>
      </c>
      <c r="K165" s="31">
        <v>111</v>
      </c>
      <c r="L165" s="31">
        <v>57</v>
      </c>
      <c r="M165" s="31">
        <v>145</v>
      </c>
      <c r="N165" s="31">
        <v>44</v>
      </c>
      <c r="O165" s="31">
        <v>182</v>
      </c>
      <c r="P165" s="31">
        <v>36</v>
      </c>
      <c r="Q165" s="31">
        <v>86</v>
      </c>
      <c r="R165" s="31">
        <v>52</v>
      </c>
      <c r="S165" s="31">
        <v>120</v>
      </c>
      <c r="T165" s="31">
        <v>40</v>
      </c>
      <c r="U165" s="31">
        <v>140</v>
      </c>
      <c r="V165" s="31">
        <v>34</v>
      </c>
      <c r="W165" s="5">
        <f t="shared" si="25"/>
        <v>168</v>
      </c>
      <c r="X165" s="5">
        <f t="shared" si="26"/>
        <v>189</v>
      </c>
      <c r="Y165" s="5">
        <f t="shared" si="27"/>
        <v>138</v>
      </c>
      <c r="Z165" s="5">
        <f t="shared" si="28"/>
        <v>160</v>
      </c>
      <c r="AA165" s="18" t="e">
        <f t="shared" si="29"/>
        <v>#REF!</v>
      </c>
      <c r="AB165" s="18" t="e">
        <f t="shared" si="30"/>
        <v>#REF!</v>
      </c>
    </row>
    <row r="166" spans="10:38" ht="12.75">
      <c r="J166" s="31">
        <v>1200</v>
      </c>
      <c r="K166" s="31">
        <v>135</v>
      </c>
      <c r="L166" s="31">
        <v>63</v>
      </c>
      <c r="M166" s="31">
        <v>187</v>
      </c>
      <c r="N166" s="31">
        <v>47</v>
      </c>
      <c r="O166" s="31">
        <v>219</v>
      </c>
      <c r="P166" s="31">
        <v>40</v>
      </c>
      <c r="Q166" s="31">
        <v>98</v>
      </c>
      <c r="R166" s="31">
        <v>58</v>
      </c>
      <c r="S166" s="31">
        <v>136</v>
      </c>
      <c r="T166" s="31">
        <v>46</v>
      </c>
      <c r="U166" s="31">
        <v>163</v>
      </c>
      <c r="V166" s="31">
        <v>38</v>
      </c>
      <c r="W166" s="5">
        <f t="shared" si="25"/>
        <v>198</v>
      </c>
      <c r="X166" s="5">
        <f t="shared" si="26"/>
        <v>234</v>
      </c>
      <c r="Y166" s="5">
        <f t="shared" si="27"/>
        <v>156</v>
      </c>
      <c r="Z166" s="5">
        <f t="shared" si="28"/>
        <v>182</v>
      </c>
      <c r="AA166" s="18" t="e">
        <f t="shared" si="29"/>
        <v>#REF!</v>
      </c>
      <c r="AB166" s="18" t="e">
        <f t="shared" si="30"/>
        <v>#REF!</v>
      </c>
    </row>
    <row r="167" spans="10:38" ht="12.75">
      <c r="J167" s="31">
        <v>1400</v>
      </c>
      <c r="K167" s="31">
        <v>149</v>
      </c>
      <c r="L167" s="31">
        <v>66</v>
      </c>
      <c r="M167" s="31">
        <v>207</v>
      </c>
      <c r="N167" s="31">
        <v>51</v>
      </c>
      <c r="O167" s="31">
        <v>236</v>
      </c>
      <c r="P167" s="31">
        <v>42</v>
      </c>
      <c r="Q167" s="31">
        <v>112</v>
      </c>
      <c r="R167" s="31">
        <v>60</v>
      </c>
      <c r="S167" s="31">
        <v>154</v>
      </c>
      <c r="T167" s="31">
        <v>50</v>
      </c>
      <c r="U167" s="31">
        <v>193</v>
      </c>
      <c r="V167" s="31">
        <v>41</v>
      </c>
      <c r="W167" s="5">
        <f t="shared" si="25"/>
        <v>215</v>
      </c>
      <c r="X167" s="5">
        <f t="shared" si="26"/>
        <v>258</v>
      </c>
      <c r="Y167" s="5">
        <f t="shared" si="27"/>
        <v>172</v>
      </c>
      <c r="Z167" s="5">
        <f t="shared" si="28"/>
        <v>204</v>
      </c>
      <c r="AA167" s="18" t="e">
        <f t="shared" si="29"/>
        <v>#REF!</v>
      </c>
      <c r="AB167" s="18" t="e">
        <f t="shared" si="30"/>
        <v>#REF!</v>
      </c>
    </row>
    <row r="170" spans="10:38" ht="12.75">
      <c r="J170" s="198" t="s">
        <v>49</v>
      </c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</row>
    <row r="171" spans="10:38" ht="12.75">
      <c r="J171" s="229" t="s">
        <v>71</v>
      </c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</row>
    <row r="173" spans="10:38" ht="12.75">
      <c r="J173" s="230" t="s">
        <v>32</v>
      </c>
      <c r="K173" s="218" t="s">
        <v>72</v>
      </c>
      <c r="L173" s="219"/>
      <c r="M173" s="219"/>
      <c r="N173" s="219"/>
      <c r="O173" s="219"/>
      <c r="P173" s="219"/>
      <c r="Q173" s="219"/>
      <c r="R173" s="219"/>
      <c r="S173" s="219"/>
      <c r="T173" s="220"/>
      <c r="U173" s="218" t="s">
        <v>72</v>
      </c>
      <c r="V173" s="219"/>
      <c r="W173" s="219"/>
      <c r="X173" s="219"/>
      <c r="Y173" s="219"/>
      <c r="Z173" s="219"/>
      <c r="AA173" s="219"/>
      <c r="AB173" s="219"/>
      <c r="AC173" s="219"/>
      <c r="AD173" s="220"/>
      <c r="AE173" s="221" t="s">
        <v>53</v>
      </c>
      <c r="AF173" s="221"/>
      <c r="AG173" s="221"/>
      <c r="AH173" s="221"/>
      <c r="AI173" s="221" t="s">
        <v>54</v>
      </c>
      <c r="AJ173" s="221"/>
      <c r="AK173" s="221"/>
      <c r="AL173" s="221"/>
    </row>
    <row r="174" spans="10:38" ht="12.75">
      <c r="J174" s="231"/>
      <c r="K174" s="218" t="s">
        <v>37</v>
      </c>
      <c r="L174" s="219"/>
      <c r="M174" s="219"/>
      <c r="N174" s="219"/>
      <c r="O174" s="219"/>
      <c r="P174" s="219"/>
      <c r="Q174" s="219"/>
      <c r="R174" s="219"/>
      <c r="S174" s="219"/>
      <c r="T174" s="220"/>
      <c r="U174" s="218" t="s">
        <v>38</v>
      </c>
      <c r="V174" s="219"/>
      <c r="W174" s="219"/>
      <c r="X174" s="219"/>
      <c r="Y174" s="219"/>
      <c r="Z174" s="219"/>
      <c r="AA174" s="219"/>
      <c r="AB174" s="219"/>
      <c r="AC174" s="219"/>
      <c r="AD174" s="220"/>
      <c r="AE174" s="7" t="s">
        <v>15</v>
      </c>
      <c r="AF174" s="7" t="s">
        <v>16</v>
      </c>
      <c r="AG174" s="7" t="s">
        <v>15</v>
      </c>
      <c r="AH174" s="7" t="s">
        <v>16</v>
      </c>
      <c r="AI174" s="7" t="s">
        <v>15</v>
      </c>
      <c r="AJ174" s="7" t="s">
        <v>16</v>
      </c>
      <c r="AK174" s="7" t="s">
        <v>15</v>
      </c>
      <c r="AL174" s="7" t="s">
        <v>16</v>
      </c>
    </row>
    <row r="175" spans="10:38" ht="12.75">
      <c r="J175" s="231"/>
      <c r="K175" s="218" t="s">
        <v>73</v>
      </c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20"/>
      <c r="AE175" s="7" t="s">
        <v>74</v>
      </c>
      <c r="AF175" s="7" t="s">
        <v>74</v>
      </c>
      <c r="AG175" s="7" t="s">
        <v>75</v>
      </c>
      <c r="AH175" s="7" t="s">
        <v>75</v>
      </c>
      <c r="AI175" s="7" t="s">
        <v>74</v>
      </c>
      <c r="AJ175" s="7" t="s">
        <v>74</v>
      </c>
      <c r="AK175" s="7" t="s">
        <v>75</v>
      </c>
      <c r="AL175" s="7" t="s">
        <v>75</v>
      </c>
    </row>
    <row r="176" spans="10:38" ht="12.75">
      <c r="J176" s="231"/>
      <c r="K176" s="29">
        <v>15</v>
      </c>
      <c r="L176" s="29">
        <v>45</v>
      </c>
      <c r="M176" s="29">
        <v>95</v>
      </c>
      <c r="N176" s="29">
        <v>145</v>
      </c>
      <c r="O176" s="29">
        <v>195</v>
      </c>
      <c r="P176" s="29">
        <v>245</v>
      </c>
      <c r="Q176" s="29">
        <v>295</v>
      </c>
      <c r="R176" s="29">
        <v>345</v>
      </c>
      <c r="S176" s="29">
        <v>395</v>
      </c>
      <c r="T176" s="29">
        <v>445</v>
      </c>
      <c r="U176" s="29">
        <v>15</v>
      </c>
      <c r="V176" s="29">
        <v>45</v>
      </c>
      <c r="W176" s="29">
        <v>95</v>
      </c>
      <c r="X176" s="29">
        <v>145</v>
      </c>
      <c r="Y176" s="29">
        <v>195</v>
      </c>
      <c r="Z176" s="29">
        <v>245</v>
      </c>
      <c r="AA176" s="29">
        <v>295</v>
      </c>
      <c r="AB176" s="29">
        <v>345</v>
      </c>
      <c r="AC176" s="29">
        <v>395</v>
      </c>
      <c r="AD176" s="29">
        <v>445</v>
      </c>
      <c r="AE176" s="30" t="e">
        <f>IF((#REF!-#REF!)&lt;=45,#REF!-#REF!,0)</f>
        <v>#REF!</v>
      </c>
      <c r="AF176" s="30" t="e">
        <f>IF((#REF!-#REF!)&lt;=45,#REF!-#REF!,0)</f>
        <v>#REF!</v>
      </c>
      <c r="AG176" s="30" t="e">
        <f>IF((#REF!-#REF!)&gt;45,#REF!-#REF!,0)</f>
        <v>#REF!</v>
      </c>
      <c r="AH176" s="30" t="e">
        <f>IF((#REF!-#REF!)&gt;45,#REF!-#REF!,0)</f>
        <v>#REF!</v>
      </c>
      <c r="AI176" s="30" t="e">
        <f>IF((#REF!-#REF!)&lt;=45,#REF!-#REF!,0)</f>
        <v>#REF!</v>
      </c>
      <c r="AJ176" s="30" t="e">
        <f>IF((#REF!-#REF!)&lt;=45,#REF!-#REF!,0)</f>
        <v>#REF!</v>
      </c>
      <c r="AK176" s="30" t="e">
        <f>IF((#REF!-#REF!)&gt;45,#REF!-#REF!,0)</f>
        <v>#REF!</v>
      </c>
      <c r="AL176" s="30" t="e">
        <f>IF((#REF!-#REF!)&gt;45,#REF!-#REF!,0)</f>
        <v>#REF!</v>
      </c>
    </row>
    <row r="177" spans="10:38" ht="12.75">
      <c r="J177" s="232"/>
      <c r="K177" s="218" t="s">
        <v>76</v>
      </c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20"/>
      <c r="AE177" s="11"/>
      <c r="AF177" s="11"/>
      <c r="AG177" s="11"/>
      <c r="AH177" s="11"/>
      <c r="AI177" s="11"/>
      <c r="AJ177" s="11"/>
      <c r="AK177" s="11"/>
      <c r="AL177" s="11"/>
    </row>
    <row r="178" spans="10:38" ht="12.75">
      <c r="J178" s="31">
        <v>25</v>
      </c>
      <c r="K178" s="31">
        <v>4</v>
      </c>
      <c r="L178" s="31">
        <v>10</v>
      </c>
      <c r="M178" s="31">
        <v>20</v>
      </c>
      <c r="N178" s="31">
        <v>29</v>
      </c>
      <c r="O178" s="31">
        <v>40</v>
      </c>
      <c r="P178" s="31">
        <v>55</v>
      </c>
      <c r="Q178" s="31">
        <v>64</v>
      </c>
      <c r="R178" s="31">
        <v>77</v>
      </c>
      <c r="S178" s="31">
        <v>89</v>
      </c>
      <c r="T178" s="31">
        <v>105</v>
      </c>
      <c r="U178" s="31">
        <v>3</v>
      </c>
      <c r="V178" s="31">
        <v>9</v>
      </c>
      <c r="W178" s="31">
        <v>17</v>
      </c>
      <c r="X178" s="31">
        <v>26</v>
      </c>
      <c r="Y178" s="31">
        <v>36</v>
      </c>
      <c r="Z178" s="31">
        <v>46</v>
      </c>
      <c r="AA178" s="31">
        <v>57</v>
      </c>
      <c r="AB178" s="31">
        <v>69</v>
      </c>
      <c r="AC178" s="31">
        <v>82</v>
      </c>
      <c r="AD178" s="31">
        <v>95</v>
      </c>
      <c r="AE178" s="11" t="e">
        <f>IF($AE$176&lt;&gt;0,K178+(L178-K178)*($AE$176-$K$176)/($L$176-$K$176),0)</f>
        <v>#REF!</v>
      </c>
      <c r="AF178" s="11" t="e">
        <f>IF($AF$176&lt;&gt;0,K178+(L178-K178)*($AF$176-$K$176)/($L$176-$K$176),0)</f>
        <v>#REF!</v>
      </c>
      <c r="AG178" s="11" t="e">
        <f>IF($AG$176&lt;&gt;0,L178+(M178-L178)*($AG$176-$L$176)/($M$176-$L$176),0)</f>
        <v>#REF!</v>
      </c>
      <c r="AH178" s="11" t="e">
        <f>IF($AH$176&lt;&gt;0,L178+(M178-L178)*($AH$176-$L$176)/($M$176-$L$176),0)</f>
        <v>#REF!</v>
      </c>
      <c r="AI178" s="11" t="e">
        <f>IF($AI$176&lt;&gt;0,U178+(V178-U178)*($AI$176-$U$176)/($V$176-$U$176),0)</f>
        <v>#REF!</v>
      </c>
      <c r="AJ178" s="11" t="e">
        <f>IF($AJ$176&lt;&gt;0,U178+(V178-U178)*($AJ$176-$U$176)/($V$176-$U$176),0)</f>
        <v>#REF!</v>
      </c>
      <c r="AK178" s="11" t="e">
        <f>IF($AK$176&lt;&gt;0,V178+(W178-V178)*($AK$176-$V$176)/($W$176-$V$176),0)</f>
        <v>#REF!</v>
      </c>
      <c r="AL178" s="11" t="e">
        <f>IF($AL$176&lt;&gt;0,V178+(W178-V178)*($AL$176-$V$176)/($W$176-$V$176),0)</f>
        <v>#REF!</v>
      </c>
    </row>
    <row r="179" spans="10:38" ht="12.75">
      <c r="J179" s="31">
        <v>40</v>
      </c>
      <c r="K179" s="31">
        <v>6</v>
      </c>
      <c r="L179" s="31">
        <v>13</v>
      </c>
      <c r="M179" s="31">
        <v>23</v>
      </c>
      <c r="N179" s="31">
        <v>34</v>
      </c>
      <c r="O179" s="31">
        <v>46</v>
      </c>
      <c r="P179" s="31">
        <v>61</v>
      </c>
      <c r="Q179" s="31">
        <v>74</v>
      </c>
      <c r="R179" s="31">
        <v>89</v>
      </c>
      <c r="S179" s="31">
        <v>105</v>
      </c>
      <c r="T179" s="31">
        <v>122</v>
      </c>
      <c r="U179" s="31">
        <v>4</v>
      </c>
      <c r="V179" s="31">
        <v>10</v>
      </c>
      <c r="W179" s="31">
        <v>21</v>
      </c>
      <c r="X179" s="31">
        <v>31</v>
      </c>
      <c r="Y179" s="31">
        <v>41</v>
      </c>
      <c r="Z179" s="31">
        <v>53</v>
      </c>
      <c r="AA179" s="31">
        <v>66</v>
      </c>
      <c r="AB179" s="31">
        <v>80</v>
      </c>
      <c r="AC179" s="31">
        <v>95</v>
      </c>
      <c r="AD179" s="31">
        <v>110</v>
      </c>
      <c r="AE179" s="11" t="e">
        <f t="shared" ref="AE179:AE197" si="31">IF($AE$176&lt;&gt;0,K179+(L179-K179)*($AE$176-$K$176)/($L$176-$K$176),0)</f>
        <v>#REF!</v>
      </c>
      <c r="AF179" s="11" t="e">
        <f t="shared" ref="AF179:AF197" si="32">IF($AF$176&lt;&gt;0,K179+(L179-K179)*($AF$176-$K$176)/($L$176-$K$176),0)</f>
        <v>#REF!</v>
      </c>
      <c r="AG179" s="11" t="e">
        <f t="shared" ref="AG179:AG197" si="33">IF($AG$176&lt;&gt;0,L179+(M179-L179)*($AG$176-$L$176)/($M$176-$L$176),0)</f>
        <v>#REF!</v>
      </c>
      <c r="AH179" s="11" t="e">
        <f t="shared" ref="AH179:AH197" si="34">IF($AH$176&lt;&gt;0,L179+(M179-L179)*($AH$176-$L$176)/($M$176-$L$176),0)</f>
        <v>#REF!</v>
      </c>
      <c r="AI179" s="11" t="e">
        <f t="shared" ref="AI179:AI197" si="35">IF($AI$176&lt;&gt;0,U179+(V179-U179)*($AI$176-$U$176)/($V$176-$U$176),0)</f>
        <v>#REF!</v>
      </c>
      <c r="AJ179" s="11" t="e">
        <f t="shared" ref="AJ179:AJ197" si="36">IF($AJ$176&lt;&gt;0,U179+(V179-U179)*($AJ$176-$U$176)/($V$176-$U$176),0)</f>
        <v>#REF!</v>
      </c>
      <c r="AK179" s="11" t="e">
        <f t="shared" ref="AK179:AK197" si="37">IF($AK$176&lt;&gt;0,V179+(W179-V179)*($AK$176-$V$176)/($W$176-$V$176),0)</f>
        <v>#REF!</v>
      </c>
      <c r="AL179" s="11" t="e">
        <f t="shared" ref="AL179:AL197" si="38">IF($AL$176&lt;&gt;0,V179+(W179-V179)*($AL$176-$V$176)/($W$176-$V$176),0)</f>
        <v>#REF!</v>
      </c>
    </row>
    <row r="180" spans="10:38" ht="12.75">
      <c r="J180" s="31">
        <v>50</v>
      </c>
      <c r="K180" s="31">
        <v>6</v>
      </c>
      <c r="L180" s="31">
        <v>14</v>
      </c>
      <c r="M180" s="31">
        <v>26</v>
      </c>
      <c r="N180" s="31">
        <v>38</v>
      </c>
      <c r="O180" s="31">
        <v>50</v>
      </c>
      <c r="P180" s="31">
        <v>65</v>
      </c>
      <c r="Q180" s="31">
        <v>80</v>
      </c>
      <c r="R180" s="31">
        <v>95</v>
      </c>
      <c r="S180" s="31">
        <v>112</v>
      </c>
      <c r="T180" s="31">
        <v>130</v>
      </c>
      <c r="U180" s="31">
        <v>5</v>
      </c>
      <c r="V180" s="31">
        <v>12</v>
      </c>
      <c r="W180" s="31">
        <v>22</v>
      </c>
      <c r="X180" s="31">
        <v>33</v>
      </c>
      <c r="Y180" s="31">
        <v>45</v>
      </c>
      <c r="Z180" s="31">
        <v>57</v>
      </c>
      <c r="AA180" s="31">
        <v>71</v>
      </c>
      <c r="AB180" s="31">
        <v>86</v>
      </c>
      <c r="AC180" s="31">
        <v>101</v>
      </c>
      <c r="AD180" s="31">
        <v>117</v>
      </c>
      <c r="AE180" s="11" t="e">
        <f t="shared" si="31"/>
        <v>#REF!</v>
      </c>
      <c r="AF180" s="11" t="e">
        <f t="shared" si="32"/>
        <v>#REF!</v>
      </c>
      <c r="AG180" s="11" t="e">
        <f t="shared" si="33"/>
        <v>#REF!</v>
      </c>
      <c r="AH180" s="11" t="e">
        <f t="shared" si="34"/>
        <v>#REF!</v>
      </c>
      <c r="AI180" s="11" t="e">
        <f t="shared" si="35"/>
        <v>#REF!</v>
      </c>
      <c r="AJ180" s="11" t="e">
        <f t="shared" si="36"/>
        <v>#REF!</v>
      </c>
      <c r="AK180" s="11" t="e">
        <f t="shared" si="37"/>
        <v>#REF!</v>
      </c>
      <c r="AL180" s="11" t="e">
        <f t="shared" si="38"/>
        <v>#REF!</v>
      </c>
    </row>
    <row r="181" spans="10:38" ht="12.75">
      <c r="J181" s="31">
        <v>65</v>
      </c>
      <c r="K181" s="31">
        <v>7</v>
      </c>
      <c r="L181" s="31">
        <v>16</v>
      </c>
      <c r="M181" s="31">
        <v>29</v>
      </c>
      <c r="N181" s="31">
        <v>43</v>
      </c>
      <c r="O181" s="31">
        <v>58</v>
      </c>
      <c r="P181" s="31">
        <v>73</v>
      </c>
      <c r="Q181" s="31">
        <v>89</v>
      </c>
      <c r="R181" s="31">
        <v>108</v>
      </c>
      <c r="S181" s="31">
        <v>126</v>
      </c>
      <c r="T181" s="31">
        <v>146</v>
      </c>
      <c r="U181" s="31">
        <v>6</v>
      </c>
      <c r="V181" s="31">
        <v>13</v>
      </c>
      <c r="W181" s="31">
        <v>25</v>
      </c>
      <c r="X181" s="31">
        <v>38</v>
      </c>
      <c r="Y181" s="31">
        <v>50</v>
      </c>
      <c r="Z181" s="31">
        <v>65</v>
      </c>
      <c r="AA181" s="31">
        <v>79</v>
      </c>
      <c r="AB181" s="31">
        <v>95</v>
      </c>
      <c r="AC181" s="31">
        <v>113</v>
      </c>
      <c r="AD181" s="31">
        <v>131</v>
      </c>
      <c r="AE181" s="11" t="e">
        <f t="shared" si="31"/>
        <v>#REF!</v>
      </c>
      <c r="AF181" s="11" t="e">
        <f t="shared" si="32"/>
        <v>#REF!</v>
      </c>
      <c r="AG181" s="11" t="e">
        <f t="shared" si="33"/>
        <v>#REF!</v>
      </c>
      <c r="AH181" s="11" t="e">
        <f t="shared" si="34"/>
        <v>#REF!</v>
      </c>
      <c r="AI181" s="11" t="e">
        <f t="shared" si="35"/>
        <v>#REF!</v>
      </c>
      <c r="AJ181" s="11" t="e">
        <f t="shared" si="36"/>
        <v>#REF!</v>
      </c>
      <c r="AK181" s="11" t="e">
        <f t="shared" si="37"/>
        <v>#REF!</v>
      </c>
      <c r="AL181" s="11" t="e">
        <f t="shared" si="38"/>
        <v>#REF!</v>
      </c>
    </row>
    <row r="182" spans="10:38" ht="12.75">
      <c r="J182" s="31">
        <v>80</v>
      </c>
      <c r="K182" s="31">
        <v>8</v>
      </c>
      <c r="L182" s="31">
        <v>18</v>
      </c>
      <c r="M182" s="31">
        <v>32</v>
      </c>
      <c r="N182" s="31">
        <v>46</v>
      </c>
      <c r="O182" s="31">
        <v>61</v>
      </c>
      <c r="P182" s="31">
        <v>79</v>
      </c>
      <c r="Q182" s="31">
        <v>96</v>
      </c>
      <c r="R182" s="31">
        <v>115</v>
      </c>
      <c r="S182" s="31">
        <v>135</v>
      </c>
      <c r="T182" s="31">
        <v>156</v>
      </c>
      <c r="U182" s="31">
        <v>7</v>
      </c>
      <c r="V182" s="31">
        <v>15</v>
      </c>
      <c r="W182" s="31">
        <v>28</v>
      </c>
      <c r="X182" s="31">
        <v>40</v>
      </c>
      <c r="Y182" s="31">
        <v>53</v>
      </c>
      <c r="Z182" s="31">
        <v>69</v>
      </c>
      <c r="AA182" s="31">
        <v>85</v>
      </c>
      <c r="AB182" s="31">
        <v>102</v>
      </c>
      <c r="AC182" s="31">
        <v>120</v>
      </c>
      <c r="AD182" s="31">
        <v>139</v>
      </c>
      <c r="AE182" s="11" t="e">
        <f t="shared" si="31"/>
        <v>#REF!</v>
      </c>
      <c r="AF182" s="11" t="e">
        <f t="shared" si="32"/>
        <v>#REF!</v>
      </c>
      <c r="AG182" s="11" t="e">
        <f t="shared" si="33"/>
        <v>#REF!</v>
      </c>
      <c r="AH182" s="11" t="e">
        <f t="shared" si="34"/>
        <v>#REF!</v>
      </c>
      <c r="AI182" s="11" t="e">
        <f t="shared" si="35"/>
        <v>#REF!</v>
      </c>
      <c r="AJ182" s="11" t="e">
        <f t="shared" si="36"/>
        <v>#REF!</v>
      </c>
      <c r="AK182" s="11" t="e">
        <f t="shared" si="37"/>
        <v>#REF!</v>
      </c>
      <c r="AL182" s="11" t="e">
        <f t="shared" si="38"/>
        <v>#REF!</v>
      </c>
    </row>
    <row r="183" spans="10:38" ht="12.75">
      <c r="J183" s="31">
        <v>100</v>
      </c>
      <c r="K183" s="31">
        <v>9</v>
      </c>
      <c r="L183" s="31">
        <v>20</v>
      </c>
      <c r="M183" s="31">
        <v>35</v>
      </c>
      <c r="N183" s="31">
        <v>52</v>
      </c>
      <c r="O183" s="31">
        <v>69</v>
      </c>
      <c r="P183" s="31">
        <v>87</v>
      </c>
      <c r="Q183" s="31">
        <v>106</v>
      </c>
      <c r="R183" s="31">
        <v>125</v>
      </c>
      <c r="S183" s="31">
        <v>147</v>
      </c>
      <c r="T183" s="31">
        <v>170</v>
      </c>
      <c r="U183" s="31">
        <v>8</v>
      </c>
      <c r="V183" s="31">
        <v>16</v>
      </c>
      <c r="W183" s="31">
        <v>30</v>
      </c>
      <c r="X183" s="31">
        <v>45</v>
      </c>
      <c r="Y183" s="31">
        <v>59</v>
      </c>
      <c r="Z183" s="31">
        <v>76</v>
      </c>
      <c r="AA183" s="31">
        <v>94</v>
      </c>
      <c r="AB183" s="31">
        <v>112</v>
      </c>
      <c r="AC183" s="31">
        <v>131</v>
      </c>
      <c r="AD183" s="31">
        <v>151</v>
      </c>
      <c r="AE183" s="11" t="e">
        <f t="shared" si="31"/>
        <v>#REF!</v>
      </c>
      <c r="AF183" s="11" t="e">
        <f t="shared" si="32"/>
        <v>#REF!</v>
      </c>
      <c r="AG183" s="11" t="e">
        <f t="shared" si="33"/>
        <v>#REF!</v>
      </c>
      <c r="AH183" s="11" t="e">
        <f t="shared" si="34"/>
        <v>#REF!</v>
      </c>
      <c r="AI183" s="11" t="e">
        <f t="shared" si="35"/>
        <v>#REF!</v>
      </c>
      <c r="AJ183" s="11" t="e">
        <f t="shared" si="36"/>
        <v>#REF!</v>
      </c>
      <c r="AK183" s="11" t="e">
        <f t="shared" si="37"/>
        <v>#REF!</v>
      </c>
      <c r="AL183" s="11" t="e">
        <f t="shared" si="38"/>
        <v>#REF!</v>
      </c>
    </row>
    <row r="184" spans="10:38" ht="12.75">
      <c r="J184" s="31">
        <v>125</v>
      </c>
      <c r="K184" s="31">
        <v>10</v>
      </c>
      <c r="L184" s="31">
        <v>22</v>
      </c>
      <c r="M184" s="31">
        <v>40</v>
      </c>
      <c r="N184" s="31">
        <v>57</v>
      </c>
      <c r="O184" s="31">
        <v>76</v>
      </c>
      <c r="P184" s="31">
        <v>98</v>
      </c>
      <c r="Q184" s="31">
        <v>119</v>
      </c>
      <c r="R184" s="31">
        <v>141</v>
      </c>
      <c r="S184" s="31">
        <v>164</v>
      </c>
      <c r="T184" s="31">
        <v>190</v>
      </c>
      <c r="U184" s="31">
        <v>9</v>
      </c>
      <c r="V184" s="31">
        <v>19</v>
      </c>
      <c r="W184" s="31">
        <v>34</v>
      </c>
      <c r="X184" s="31">
        <v>49</v>
      </c>
      <c r="Y184" s="31">
        <v>65</v>
      </c>
      <c r="Z184" s="31">
        <v>85</v>
      </c>
      <c r="AA184" s="31">
        <v>104</v>
      </c>
      <c r="AB184" s="31">
        <v>124</v>
      </c>
      <c r="AC184" s="31">
        <v>145</v>
      </c>
      <c r="AD184" s="31">
        <v>167</v>
      </c>
      <c r="AE184" s="11" t="e">
        <f t="shared" si="31"/>
        <v>#REF!</v>
      </c>
      <c r="AF184" s="11" t="e">
        <f t="shared" si="32"/>
        <v>#REF!</v>
      </c>
      <c r="AG184" s="11" t="e">
        <f t="shared" si="33"/>
        <v>#REF!</v>
      </c>
      <c r="AH184" s="11" t="e">
        <f t="shared" si="34"/>
        <v>#REF!</v>
      </c>
      <c r="AI184" s="11" t="e">
        <f t="shared" si="35"/>
        <v>#REF!</v>
      </c>
      <c r="AJ184" s="11" t="e">
        <f t="shared" si="36"/>
        <v>#REF!</v>
      </c>
      <c r="AK184" s="11" t="e">
        <f t="shared" si="37"/>
        <v>#REF!</v>
      </c>
      <c r="AL184" s="11" t="e">
        <f t="shared" si="38"/>
        <v>#REF!</v>
      </c>
    </row>
    <row r="185" spans="10:38" ht="12.75">
      <c r="J185" s="31">
        <v>150</v>
      </c>
      <c r="K185" s="31">
        <v>13</v>
      </c>
      <c r="L185" s="31">
        <v>25</v>
      </c>
      <c r="M185" s="31">
        <v>45</v>
      </c>
      <c r="N185" s="31">
        <v>63</v>
      </c>
      <c r="O185" s="31">
        <v>83</v>
      </c>
      <c r="P185" s="31">
        <v>108</v>
      </c>
      <c r="Q185" s="31">
        <v>131</v>
      </c>
      <c r="R185" s="31">
        <v>155</v>
      </c>
      <c r="S185" s="31">
        <v>181</v>
      </c>
      <c r="T185" s="31">
        <v>207</v>
      </c>
      <c r="U185" s="31">
        <v>9</v>
      </c>
      <c r="V185" s="31">
        <v>21</v>
      </c>
      <c r="W185" s="31">
        <v>38</v>
      </c>
      <c r="X185" s="31">
        <v>53</v>
      </c>
      <c r="Y185" s="31">
        <v>71</v>
      </c>
      <c r="Z185" s="31">
        <v>94</v>
      </c>
      <c r="AA185" s="31">
        <v>114</v>
      </c>
      <c r="AB185" s="31">
        <v>135</v>
      </c>
      <c r="AC185" s="31">
        <v>157</v>
      </c>
      <c r="AD185" s="31">
        <v>181</v>
      </c>
      <c r="AE185" s="11" t="e">
        <f t="shared" si="31"/>
        <v>#REF!</v>
      </c>
      <c r="AF185" s="11" t="e">
        <f t="shared" si="32"/>
        <v>#REF!</v>
      </c>
      <c r="AG185" s="11" t="e">
        <f t="shared" si="33"/>
        <v>#REF!</v>
      </c>
      <c r="AH185" s="11" t="e">
        <f t="shared" si="34"/>
        <v>#REF!</v>
      </c>
      <c r="AI185" s="11" t="e">
        <f t="shared" si="35"/>
        <v>#REF!</v>
      </c>
      <c r="AJ185" s="11" t="e">
        <f t="shared" si="36"/>
        <v>#REF!</v>
      </c>
      <c r="AK185" s="11" t="e">
        <f t="shared" si="37"/>
        <v>#REF!</v>
      </c>
      <c r="AL185" s="11" t="e">
        <f t="shared" si="38"/>
        <v>#REF!</v>
      </c>
    </row>
    <row r="186" spans="10:38" ht="12.75">
      <c r="J186" s="31">
        <v>200</v>
      </c>
      <c r="K186" s="31">
        <v>15</v>
      </c>
      <c r="L186" s="31">
        <v>31</v>
      </c>
      <c r="M186" s="31">
        <v>54</v>
      </c>
      <c r="N186" s="31">
        <v>77</v>
      </c>
      <c r="O186" s="31">
        <v>101</v>
      </c>
      <c r="P186" s="31">
        <v>130</v>
      </c>
      <c r="Q186" s="31">
        <v>156</v>
      </c>
      <c r="R186" s="31">
        <v>185</v>
      </c>
      <c r="S186" s="31">
        <v>214</v>
      </c>
      <c r="T186" s="31">
        <v>244</v>
      </c>
      <c r="U186" s="31">
        <v>13</v>
      </c>
      <c r="V186" s="31">
        <v>26</v>
      </c>
      <c r="W186" s="31">
        <v>46</v>
      </c>
      <c r="X186" s="31">
        <v>65</v>
      </c>
      <c r="Y186" s="31">
        <v>85</v>
      </c>
      <c r="Z186" s="31">
        <v>111</v>
      </c>
      <c r="AA186" s="31">
        <v>135</v>
      </c>
      <c r="AB186" s="31">
        <v>159</v>
      </c>
      <c r="AC186" s="31">
        <v>186</v>
      </c>
      <c r="AD186" s="31">
        <v>212</v>
      </c>
      <c r="AE186" s="11" t="e">
        <f t="shared" si="31"/>
        <v>#REF!</v>
      </c>
      <c r="AF186" s="11" t="e">
        <f t="shared" si="32"/>
        <v>#REF!</v>
      </c>
      <c r="AG186" s="11" t="e">
        <f t="shared" si="33"/>
        <v>#REF!</v>
      </c>
      <c r="AH186" s="11" t="e">
        <f t="shared" si="34"/>
        <v>#REF!</v>
      </c>
      <c r="AI186" s="11" t="e">
        <f t="shared" si="35"/>
        <v>#REF!</v>
      </c>
      <c r="AJ186" s="11" t="e">
        <f t="shared" si="36"/>
        <v>#REF!</v>
      </c>
      <c r="AK186" s="11" t="e">
        <f t="shared" si="37"/>
        <v>#REF!</v>
      </c>
      <c r="AL186" s="11" t="e">
        <f t="shared" si="38"/>
        <v>#REF!</v>
      </c>
    </row>
    <row r="187" spans="10:38" ht="12.75">
      <c r="J187" s="31">
        <v>250</v>
      </c>
      <c r="K187" s="31">
        <v>18</v>
      </c>
      <c r="L187" s="31">
        <v>36</v>
      </c>
      <c r="M187" s="31">
        <v>62</v>
      </c>
      <c r="N187" s="31">
        <v>89</v>
      </c>
      <c r="O187" s="31">
        <v>114</v>
      </c>
      <c r="P187" s="31">
        <v>146</v>
      </c>
      <c r="Q187" s="31">
        <v>175</v>
      </c>
      <c r="R187" s="31">
        <v>206</v>
      </c>
      <c r="S187" s="31">
        <v>237</v>
      </c>
      <c r="T187" s="31">
        <v>272</v>
      </c>
      <c r="U187" s="31">
        <v>15</v>
      </c>
      <c r="V187" s="31">
        <v>30</v>
      </c>
      <c r="W187" s="31">
        <v>52</v>
      </c>
      <c r="X187" s="31">
        <v>74</v>
      </c>
      <c r="Y187" s="31">
        <v>96</v>
      </c>
      <c r="Z187" s="31">
        <v>125</v>
      </c>
      <c r="AA187" s="31">
        <v>150</v>
      </c>
      <c r="AB187" s="31">
        <v>177</v>
      </c>
      <c r="AC187" s="31">
        <v>205</v>
      </c>
      <c r="AD187" s="31">
        <v>235</v>
      </c>
      <c r="AE187" s="11" t="e">
        <f t="shared" si="31"/>
        <v>#REF!</v>
      </c>
      <c r="AF187" s="11" t="e">
        <f t="shared" si="32"/>
        <v>#REF!</v>
      </c>
      <c r="AG187" s="11" t="e">
        <f t="shared" si="33"/>
        <v>#REF!</v>
      </c>
      <c r="AH187" s="11" t="e">
        <f t="shared" si="34"/>
        <v>#REF!</v>
      </c>
      <c r="AI187" s="11" t="e">
        <f t="shared" si="35"/>
        <v>#REF!</v>
      </c>
      <c r="AJ187" s="11" t="e">
        <f t="shared" si="36"/>
        <v>#REF!</v>
      </c>
      <c r="AK187" s="11" t="e">
        <f t="shared" si="37"/>
        <v>#REF!</v>
      </c>
      <c r="AL187" s="11" t="e">
        <f t="shared" si="38"/>
        <v>#REF!</v>
      </c>
    </row>
    <row r="188" spans="10:38" ht="12.75">
      <c r="J188" s="31">
        <v>300</v>
      </c>
      <c r="K188" s="31">
        <v>22</v>
      </c>
      <c r="L188" s="31">
        <v>41</v>
      </c>
      <c r="M188" s="31">
        <v>71</v>
      </c>
      <c r="N188" s="31">
        <v>99</v>
      </c>
      <c r="O188" s="31">
        <v>128</v>
      </c>
      <c r="P188" s="31">
        <v>163</v>
      </c>
      <c r="Q188" s="31">
        <v>196</v>
      </c>
      <c r="R188" s="31">
        <v>229</v>
      </c>
      <c r="S188" s="31">
        <v>264</v>
      </c>
      <c r="T188" s="31">
        <v>300</v>
      </c>
      <c r="U188" s="31">
        <v>17</v>
      </c>
      <c r="V188" s="31">
        <v>34</v>
      </c>
      <c r="W188" s="31">
        <v>58</v>
      </c>
      <c r="X188" s="31">
        <v>83</v>
      </c>
      <c r="Y188" s="31">
        <v>108</v>
      </c>
      <c r="Z188" s="31">
        <v>138</v>
      </c>
      <c r="AA188" s="31">
        <v>167</v>
      </c>
      <c r="AB188" s="31">
        <v>195</v>
      </c>
      <c r="AC188" s="31">
        <v>225</v>
      </c>
      <c r="AD188" s="31">
        <v>258</v>
      </c>
      <c r="AE188" s="11" t="e">
        <f t="shared" si="31"/>
        <v>#REF!</v>
      </c>
      <c r="AF188" s="11" t="e">
        <f t="shared" si="32"/>
        <v>#REF!</v>
      </c>
      <c r="AG188" s="11" t="e">
        <f t="shared" si="33"/>
        <v>#REF!</v>
      </c>
      <c r="AH188" s="11" t="e">
        <f t="shared" si="34"/>
        <v>#REF!</v>
      </c>
      <c r="AI188" s="11" t="e">
        <f t="shared" si="35"/>
        <v>#REF!</v>
      </c>
      <c r="AJ188" s="11" t="e">
        <f t="shared" si="36"/>
        <v>#REF!</v>
      </c>
      <c r="AK188" s="11" t="e">
        <f t="shared" si="37"/>
        <v>#REF!</v>
      </c>
      <c r="AL188" s="11" t="e">
        <f t="shared" si="38"/>
        <v>#REF!</v>
      </c>
    </row>
    <row r="189" spans="10:38" ht="12.75">
      <c r="J189" s="31">
        <v>350</v>
      </c>
      <c r="K189" s="31">
        <v>25</v>
      </c>
      <c r="L189" s="31">
        <v>46</v>
      </c>
      <c r="M189" s="31">
        <v>79</v>
      </c>
      <c r="N189" s="31">
        <v>109</v>
      </c>
      <c r="O189" s="31">
        <v>141</v>
      </c>
      <c r="P189" s="31">
        <v>180</v>
      </c>
      <c r="Q189" s="31">
        <v>215</v>
      </c>
      <c r="R189" s="31">
        <v>250</v>
      </c>
      <c r="S189" s="31">
        <v>288</v>
      </c>
      <c r="T189" s="31">
        <v>329</v>
      </c>
      <c r="U189" s="31">
        <v>20</v>
      </c>
      <c r="V189" s="31">
        <v>39</v>
      </c>
      <c r="W189" s="31">
        <v>65</v>
      </c>
      <c r="X189" s="31">
        <v>91</v>
      </c>
      <c r="Y189" s="31">
        <v>119</v>
      </c>
      <c r="Z189" s="31">
        <v>152</v>
      </c>
      <c r="AA189" s="31">
        <v>181</v>
      </c>
      <c r="AB189" s="31">
        <v>213</v>
      </c>
      <c r="AC189" s="31">
        <v>246</v>
      </c>
      <c r="AD189" s="31">
        <v>280</v>
      </c>
      <c r="AE189" s="11" t="e">
        <f t="shared" si="31"/>
        <v>#REF!</v>
      </c>
      <c r="AF189" s="11" t="e">
        <f t="shared" si="32"/>
        <v>#REF!</v>
      </c>
      <c r="AG189" s="11" t="e">
        <f t="shared" si="33"/>
        <v>#REF!</v>
      </c>
      <c r="AH189" s="11" t="e">
        <f t="shared" si="34"/>
        <v>#REF!</v>
      </c>
      <c r="AI189" s="11" t="e">
        <f t="shared" si="35"/>
        <v>#REF!</v>
      </c>
      <c r="AJ189" s="11" t="e">
        <f t="shared" si="36"/>
        <v>#REF!</v>
      </c>
      <c r="AK189" s="11" t="e">
        <f t="shared" si="37"/>
        <v>#REF!</v>
      </c>
      <c r="AL189" s="11" t="e">
        <f t="shared" si="38"/>
        <v>#REF!</v>
      </c>
    </row>
    <row r="190" spans="10:38" ht="12.75">
      <c r="J190" s="31">
        <v>400</v>
      </c>
      <c r="K190" s="31">
        <v>27</v>
      </c>
      <c r="L190" s="31">
        <v>52</v>
      </c>
      <c r="M190" s="31">
        <v>86</v>
      </c>
      <c r="N190" s="31">
        <v>120</v>
      </c>
      <c r="O190" s="31">
        <v>153</v>
      </c>
      <c r="P190" s="31">
        <v>194</v>
      </c>
      <c r="Q190" s="31">
        <v>233</v>
      </c>
      <c r="R190" s="31">
        <v>273</v>
      </c>
      <c r="S190" s="31">
        <v>311</v>
      </c>
      <c r="T190" s="31">
        <v>354</v>
      </c>
      <c r="U190" s="31">
        <v>21</v>
      </c>
      <c r="V190" s="31">
        <v>42</v>
      </c>
      <c r="W190" s="31">
        <v>71</v>
      </c>
      <c r="X190" s="31">
        <v>99</v>
      </c>
      <c r="Y190" s="31">
        <v>129</v>
      </c>
      <c r="Z190" s="31">
        <v>164</v>
      </c>
      <c r="AA190" s="31">
        <v>196</v>
      </c>
      <c r="AB190" s="31">
        <v>230</v>
      </c>
      <c r="AC190" s="31">
        <v>265</v>
      </c>
      <c r="AD190" s="31">
        <v>302</v>
      </c>
      <c r="AE190" s="11" t="e">
        <f t="shared" si="31"/>
        <v>#REF!</v>
      </c>
      <c r="AF190" s="11" t="e">
        <f t="shared" si="32"/>
        <v>#REF!</v>
      </c>
      <c r="AG190" s="11" t="e">
        <f t="shared" si="33"/>
        <v>#REF!</v>
      </c>
      <c r="AH190" s="11" t="e">
        <f t="shared" si="34"/>
        <v>#REF!</v>
      </c>
      <c r="AI190" s="11" t="e">
        <f t="shared" si="35"/>
        <v>#REF!</v>
      </c>
      <c r="AJ190" s="11" t="e">
        <f t="shared" si="36"/>
        <v>#REF!</v>
      </c>
      <c r="AK190" s="11" t="e">
        <f t="shared" si="37"/>
        <v>#REF!</v>
      </c>
      <c r="AL190" s="11" t="e">
        <f t="shared" si="38"/>
        <v>#REF!</v>
      </c>
    </row>
    <row r="191" spans="10:38" ht="12.75">
      <c r="J191" s="31">
        <v>450</v>
      </c>
      <c r="K191" s="31">
        <v>29</v>
      </c>
      <c r="L191" s="31">
        <v>57</v>
      </c>
      <c r="M191" s="31">
        <v>93</v>
      </c>
      <c r="N191" s="31">
        <v>128</v>
      </c>
      <c r="O191" s="31">
        <v>164</v>
      </c>
      <c r="P191" s="31">
        <v>210</v>
      </c>
      <c r="Q191" s="31">
        <v>249</v>
      </c>
      <c r="R191" s="31">
        <v>291</v>
      </c>
      <c r="S191" s="31">
        <v>332</v>
      </c>
      <c r="T191" s="31">
        <v>378</v>
      </c>
      <c r="U191" s="31">
        <v>23</v>
      </c>
      <c r="V191" s="31">
        <v>46</v>
      </c>
      <c r="W191" s="31">
        <v>76</v>
      </c>
      <c r="X191" s="31">
        <v>106</v>
      </c>
      <c r="Y191" s="31">
        <v>138</v>
      </c>
      <c r="Z191" s="31">
        <v>175</v>
      </c>
      <c r="AA191" s="31">
        <v>210</v>
      </c>
      <c r="AB191" s="31">
        <v>244</v>
      </c>
      <c r="AC191" s="31">
        <v>281</v>
      </c>
      <c r="AD191" s="31">
        <v>321</v>
      </c>
      <c r="AE191" s="11" t="e">
        <f t="shared" si="31"/>
        <v>#REF!</v>
      </c>
      <c r="AF191" s="11" t="e">
        <f t="shared" si="32"/>
        <v>#REF!</v>
      </c>
      <c r="AG191" s="11" t="e">
        <f t="shared" si="33"/>
        <v>#REF!</v>
      </c>
      <c r="AH191" s="11" t="e">
        <f t="shared" si="34"/>
        <v>#REF!</v>
      </c>
      <c r="AI191" s="11" t="e">
        <f t="shared" si="35"/>
        <v>#REF!</v>
      </c>
      <c r="AJ191" s="11" t="e">
        <f t="shared" si="36"/>
        <v>#REF!</v>
      </c>
      <c r="AK191" s="11" t="e">
        <f t="shared" si="37"/>
        <v>#REF!</v>
      </c>
      <c r="AL191" s="11" t="e">
        <f t="shared" si="38"/>
        <v>#REF!</v>
      </c>
    </row>
    <row r="192" spans="10:38" ht="12.75">
      <c r="J192" s="31">
        <v>500</v>
      </c>
      <c r="K192" s="31">
        <v>32</v>
      </c>
      <c r="L192" s="31">
        <v>62</v>
      </c>
      <c r="M192" s="31">
        <v>101</v>
      </c>
      <c r="N192" s="31">
        <v>139</v>
      </c>
      <c r="O192" s="31">
        <v>177</v>
      </c>
      <c r="P192" s="31">
        <v>227</v>
      </c>
      <c r="Q192" s="31">
        <v>267</v>
      </c>
      <c r="R192" s="31">
        <v>311</v>
      </c>
      <c r="S192" s="31">
        <v>357</v>
      </c>
      <c r="T192" s="31">
        <v>404</v>
      </c>
      <c r="U192" s="31">
        <v>25</v>
      </c>
      <c r="V192" s="31">
        <v>50</v>
      </c>
      <c r="W192" s="31">
        <v>83</v>
      </c>
      <c r="X192" s="31">
        <v>116</v>
      </c>
      <c r="Y192" s="31">
        <v>147</v>
      </c>
      <c r="Z192" s="31">
        <v>189</v>
      </c>
      <c r="AA192" s="31">
        <v>224</v>
      </c>
      <c r="AB192" s="31">
        <v>262</v>
      </c>
      <c r="AC192" s="31">
        <v>300</v>
      </c>
      <c r="AD192" s="31">
        <v>342</v>
      </c>
      <c r="AE192" s="11" t="e">
        <f t="shared" si="31"/>
        <v>#REF!</v>
      </c>
      <c r="AF192" s="11" t="e">
        <f t="shared" si="32"/>
        <v>#REF!</v>
      </c>
      <c r="AG192" s="11" t="e">
        <f t="shared" si="33"/>
        <v>#REF!</v>
      </c>
      <c r="AH192" s="11" t="e">
        <f t="shared" si="34"/>
        <v>#REF!</v>
      </c>
      <c r="AI192" s="11" t="e">
        <f t="shared" si="35"/>
        <v>#REF!</v>
      </c>
      <c r="AJ192" s="11" t="e">
        <f t="shared" si="36"/>
        <v>#REF!</v>
      </c>
      <c r="AK192" s="11" t="e">
        <f t="shared" si="37"/>
        <v>#REF!</v>
      </c>
      <c r="AL192" s="11" t="e">
        <f t="shared" si="38"/>
        <v>#REF!</v>
      </c>
    </row>
    <row r="193" spans="10:38" ht="12.75">
      <c r="J193" s="31">
        <v>600</v>
      </c>
      <c r="K193" s="31">
        <v>38</v>
      </c>
      <c r="L193" s="31">
        <v>71</v>
      </c>
      <c r="M193" s="31">
        <v>116</v>
      </c>
      <c r="N193" s="31">
        <v>159</v>
      </c>
      <c r="O193" s="31">
        <v>203</v>
      </c>
      <c r="P193" s="31">
        <v>257</v>
      </c>
      <c r="Q193" s="31">
        <v>304</v>
      </c>
      <c r="R193" s="31">
        <v>352</v>
      </c>
      <c r="S193" s="31">
        <v>402</v>
      </c>
      <c r="T193" s="31">
        <v>454</v>
      </c>
      <c r="U193" s="31">
        <v>29</v>
      </c>
      <c r="V193" s="31">
        <v>57</v>
      </c>
      <c r="W193" s="31">
        <v>95</v>
      </c>
      <c r="X193" s="31">
        <v>131</v>
      </c>
      <c r="Y193" s="31">
        <v>167</v>
      </c>
      <c r="Z193" s="31">
        <v>213</v>
      </c>
      <c r="AA193" s="31">
        <v>253</v>
      </c>
      <c r="AB193" s="31">
        <v>294</v>
      </c>
      <c r="AC193" s="31">
        <v>336</v>
      </c>
      <c r="AD193" s="31">
        <v>382</v>
      </c>
      <c r="AE193" s="11" t="e">
        <f t="shared" si="31"/>
        <v>#REF!</v>
      </c>
      <c r="AF193" s="11" t="e">
        <f t="shared" si="32"/>
        <v>#REF!</v>
      </c>
      <c r="AG193" s="11" t="e">
        <f t="shared" si="33"/>
        <v>#REF!</v>
      </c>
      <c r="AH193" s="11" t="e">
        <f t="shared" si="34"/>
        <v>#REF!</v>
      </c>
      <c r="AI193" s="11" t="e">
        <f t="shared" si="35"/>
        <v>#REF!</v>
      </c>
      <c r="AJ193" s="11" t="e">
        <f t="shared" si="36"/>
        <v>#REF!</v>
      </c>
      <c r="AK193" s="11" t="e">
        <f t="shared" si="37"/>
        <v>#REF!</v>
      </c>
      <c r="AL193" s="11" t="e">
        <f t="shared" si="38"/>
        <v>#REF!</v>
      </c>
    </row>
    <row r="194" spans="10:38" ht="12.75">
      <c r="J194" s="31">
        <v>700</v>
      </c>
      <c r="K194" s="31">
        <v>42</v>
      </c>
      <c r="L194" s="31">
        <v>81</v>
      </c>
      <c r="M194" s="31">
        <v>130</v>
      </c>
      <c r="N194" s="31">
        <v>176</v>
      </c>
      <c r="O194" s="31">
        <v>225</v>
      </c>
      <c r="P194" s="31">
        <v>285</v>
      </c>
      <c r="Q194" s="31">
        <v>335</v>
      </c>
      <c r="R194" s="31">
        <v>388</v>
      </c>
      <c r="S194" s="31">
        <v>441</v>
      </c>
      <c r="T194" s="31">
        <v>499</v>
      </c>
      <c r="U194" s="31">
        <v>34</v>
      </c>
      <c r="V194" s="31">
        <v>65</v>
      </c>
      <c r="W194" s="31">
        <v>105</v>
      </c>
      <c r="X194" s="31">
        <v>145</v>
      </c>
      <c r="Y194" s="31">
        <v>184</v>
      </c>
      <c r="Z194" s="31">
        <v>235</v>
      </c>
      <c r="AA194" s="31">
        <v>278</v>
      </c>
      <c r="AB194" s="31">
        <v>323</v>
      </c>
      <c r="AC194" s="31">
        <v>369</v>
      </c>
      <c r="AD194" s="31">
        <v>417</v>
      </c>
      <c r="AE194" s="11" t="e">
        <f t="shared" si="31"/>
        <v>#REF!</v>
      </c>
      <c r="AF194" s="11" t="e">
        <f t="shared" si="32"/>
        <v>#REF!</v>
      </c>
      <c r="AG194" s="11" t="e">
        <f t="shared" si="33"/>
        <v>#REF!</v>
      </c>
      <c r="AH194" s="11" t="e">
        <f t="shared" si="34"/>
        <v>#REF!</v>
      </c>
      <c r="AI194" s="11" t="e">
        <f t="shared" si="35"/>
        <v>#REF!</v>
      </c>
      <c r="AJ194" s="11" t="e">
        <f t="shared" si="36"/>
        <v>#REF!</v>
      </c>
      <c r="AK194" s="11" t="e">
        <f t="shared" si="37"/>
        <v>#REF!</v>
      </c>
      <c r="AL194" s="11" t="e">
        <f t="shared" si="38"/>
        <v>#REF!</v>
      </c>
    </row>
    <row r="195" spans="10:38" ht="12.75">
      <c r="J195" s="31">
        <v>800</v>
      </c>
      <c r="K195" s="31">
        <v>47</v>
      </c>
      <c r="L195" s="31">
        <v>90</v>
      </c>
      <c r="M195" s="31">
        <v>144</v>
      </c>
      <c r="N195" s="31">
        <v>196</v>
      </c>
      <c r="O195" s="31">
        <v>249</v>
      </c>
      <c r="P195" s="31">
        <v>316</v>
      </c>
      <c r="Q195" s="31">
        <v>371</v>
      </c>
      <c r="R195" s="31">
        <v>427</v>
      </c>
      <c r="S195" s="31">
        <v>485</v>
      </c>
      <c r="T195" s="31">
        <v>547</v>
      </c>
      <c r="U195" s="31">
        <v>37</v>
      </c>
      <c r="V195" s="31">
        <v>71</v>
      </c>
      <c r="W195" s="31">
        <v>116</v>
      </c>
      <c r="X195" s="31">
        <v>148</v>
      </c>
      <c r="Y195" s="31">
        <v>204</v>
      </c>
      <c r="Z195" s="31">
        <v>259</v>
      </c>
      <c r="AA195" s="31">
        <v>305</v>
      </c>
      <c r="AB195" s="31">
        <v>353</v>
      </c>
      <c r="AC195" s="31">
        <v>403</v>
      </c>
      <c r="AD195" s="31">
        <v>456</v>
      </c>
      <c r="AE195" s="11" t="e">
        <f t="shared" si="31"/>
        <v>#REF!</v>
      </c>
      <c r="AF195" s="11" t="e">
        <f t="shared" si="32"/>
        <v>#REF!</v>
      </c>
      <c r="AG195" s="11" t="e">
        <f t="shared" si="33"/>
        <v>#REF!</v>
      </c>
      <c r="AH195" s="11" t="e">
        <f t="shared" si="34"/>
        <v>#REF!</v>
      </c>
      <c r="AI195" s="11" t="e">
        <f t="shared" si="35"/>
        <v>#REF!</v>
      </c>
      <c r="AJ195" s="11" t="e">
        <f t="shared" si="36"/>
        <v>#REF!</v>
      </c>
      <c r="AK195" s="11" t="e">
        <f t="shared" si="37"/>
        <v>#REF!</v>
      </c>
      <c r="AL195" s="11" t="e">
        <f t="shared" si="38"/>
        <v>#REF!</v>
      </c>
    </row>
    <row r="196" spans="10:38" ht="12.75">
      <c r="J196" s="31">
        <v>900</v>
      </c>
      <c r="K196" s="31">
        <v>53</v>
      </c>
      <c r="L196" s="31">
        <v>100</v>
      </c>
      <c r="M196" s="31">
        <v>159</v>
      </c>
      <c r="N196" s="31">
        <v>216</v>
      </c>
      <c r="O196" s="31">
        <v>273</v>
      </c>
      <c r="P196" s="31">
        <v>343</v>
      </c>
      <c r="Q196" s="31">
        <v>405</v>
      </c>
      <c r="R196" s="31">
        <v>465</v>
      </c>
      <c r="S196" s="31">
        <v>528</v>
      </c>
      <c r="T196" s="31">
        <v>594</v>
      </c>
      <c r="U196" s="31">
        <v>41</v>
      </c>
      <c r="V196" s="31">
        <v>79</v>
      </c>
      <c r="W196" s="31">
        <v>128</v>
      </c>
      <c r="X196" s="31">
        <v>176</v>
      </c>
      <c r="Y196" s="31">
        <v>222</v>
      </c>
      <c r="Z196" s="31">
        <v>282</v>
      </c>
      <c r="AA196" s="31">
        <v>332</v>
      </c>
      <c r="AB196" s="31">
        <v>384</v>
      </c>
      <c r="AC196" s="31">
        <v>438</v>
      </c>
      <c r="AD196" s="31">
        <v>494</v>
      </c>
      <c r="AE196" s="11" t="e">
        <f t="shared" si="31"/>
        <v>#REF!</v>
      </c>
      <c r="AF196" s="11" t="e">
        <f t="shared" si="32"/>
        <v>#REF!</v>
      </c>
      <c r="AG196" s="11" t="e">
        <f t="shared" si="33"/>
        <v>#REF!</v>
      </c>
      <c r="AH196" s="11" t="e">
        <f t="shared" si="34"/>
        <v>#REF!</v>
      </c>
      <c r="AI196" s="11" t="e">
        <f t="shared" si="35"/>
        <v>#REF!</v>
      </c>
      <c r="AJ196" s="11" t="e">
        <f t="shared" si="36"/>
        <v>#REF!</v>
      </c>
      <c r="AK196" s="11" t="e">
        <f t="shared" si="37"/>
        <v>#REF!</v>
      </c>
      <c r="AL196" s="11" t="e">
        <f t="shared" si="38"/>
        <v>#REF!</v>
      </c>
    </row>
    <row r="197" spans="10:38" ht="12.75">
      <c r="J197" s="31">
        <v>1000</v>
      </c>
      <c r="K197" s="31">
        <v>58</v>
      </c>
      <c r="L197" s="31">
        <v>109</v>
      </c>
      <c r="M197" s="31">
        <v>175</v>
      </c>
      <c r="N197" s="31">
        <v>235</v>
      </c>
      <c r="O197" s="31">
        <v>297</v>
      </c>
      <c r="P197" s="31">
        <v>374</v>
      </c>
      <c r="Q197" s="31">
        <v>439</v>
      </c>
      <c r="R197" s="31">
        <v>504</v>
      </c>
      <c r="S197" s="31">
        <v>571</v>
      </c>
      <c r="T197" s="31">
        <v>642</v>
      </c>
      <c r="U197" s="31">
        <v>46</v>
      </c>
      <c r="V197" s="31">
        <v>87</v>
      </c>
      <c r="W197" s="31">
        <v>140</v>
      </c>
      <c r="X197" s="31">
        <v>192</v>
      </c>
      <c r="Y197" s="31">
        <v>241</v>
      </c>
      <c r="Z197" s="31">
        <v>305</v>
      </c>
      <c r="AA197" s="31">
        <v>359</v>
      </c>
      <c r="AB197" s="31">
        <v>415</v>
      </c>
      <c r="AC197" s="31">
        <v>471</v>
      </c>
      <c r="AD197" s="31">
        <v>531</v>
      </c>
      <c r="AE197" s="11" t="e">
        <f t="shared" si="31"/>
        <v>#REF!</v>
      </c>
      <c r="AF197" s="11" t="e">
        <f t="shared" si="32"/>
        <v>#REF!</v>
      </c>
      <c r="AG197" s="11" t="e">
        <f t="shared" si="33"/>
        <v>#REF!</v>
      </c>
      <c r="AH197" s="11" t="e">
        <f t="shared" si="34"/>
        <v>#REF!</v>
      </c>
      <c r="AI197" s="11" t="e">
        <f t="shared" si="35"/>
        <v>#REF!</v>
      </c>
      <c r="AJ197" s="11" t="e">
        <f t="shared" si="36"/>
        <v>#REF!</v>
      </c>
      <c r="AK197" s="11" t="e">
        <f t="shared" si="37"/>
        <v>#REF!</v>
      </c>
      <c r="AL197" s="11" t="e">
        <f t="shared" si="38"/>
        <v>#REF!</v>
      </c>
    </row>
    <row r="198" spans="10:38" ht="12.75"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4"/>
      <c r="AF198" s="34"/>
      <c r="AG198" s="34"/>
      <c r="AH198" s="34"/>
      <c r="AI198" s="34"/>
      <c r="AJ198" s="34"/>
      <c r="AK198" s="34"/>
      <c r="AL198" s="34"/>
    </row>
    <row r="200" spans="10:38" ht="15.75">
      <c r="J200" s="227" t="s">
        <v>59</v>
      </c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</row>
    <row r="201" spans="10:38" ht="15.75">
      <c r="J201" s="227" t="s">
        <v>60</v>
      </c>
      <c r="K201" s="227"/>
      <c r="L201" s="227"/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</row>
    <row r="202" spans="10:38" ht="15.75">
      <c r="J202" s="227" t="s">
        <v>77</v>
      </c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</row>
    <row r="204" spans="10:38" ht="12.75">
      <c r="J204" s="198" t="s">
        <v>78</v>
      </c>
      <c r="K204" s="198"/>
      <c r="L204" s="198"/>
      <c r="M204" s="198"/>
      <c r="N204" s="198"/>
      <c r="O204" s="198"/>
      <c r="P204" s="198"/>
      <c r="Q204" s="4"/>
      <c r="R204" s="4"/>
      <c r="S204" s="4"/>
      <c r="T204" s="4"/>
      <c r="U204" s="4"/>
      <c r="V204" s="4"/>
    </row>
    <row r="205" spans="10:38" ht="12.75">
      <c r="J205" s="198" t="s">
        <v>79</v>
      </c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</row>
    <row r="207" spans="10:38" ht="12.75" customHeight="1">
      <c r="J207" s="209" t="s">
        <v>32</v>
      </c>
      <c r="K207" s="218" t="s">
        <v>80</v>
      </c>
      <c r="L207" s="219"/>
      <c r="M207" s="219"/>
      <c r="N207" s="219"/>
      <c r="O207" s="219"/>
      <c r="P207" s="220"/>
      <c r="Q207" s="214" t="s">
        <v>34</v>
      </c>
      <c r="R207" s="214" t="s">
        <v>35</v>
      </c>
    </row>
    <row r="208" spans="10:38" ht="12.75">
      <c r="J208" s="209"/>
      <c r="K208" s="218" t="s">
        <v>72</v>
      </c>
      <c r="L208" s="219"/>
      <c r="M208" s="220"/>
      <c r="N208" s="218" t="s">
        <v>72</v>
      </c>
      <c r="O208" s="219"/>
      <c r="P208" s="220"/>
      <c r="Q208" s="215"/>
      <c r="R208" s="215"/>
    </row>
    <row r="209" spans="10:18" ht="12.75">
      <c r="J209" s="209"/>
      <c r="K209" s="218" t="s">
        <v>37</v>
      </c>
      <c r="L209" s="219"/>
      <c r="M209" s="220"/>
      <c r="N209" s="218" t="s">
        <v>38</v>
      </c>
      <c r="O209" s="219"/>
      <c r="P209" s="220"/>
      <c r="Q209" s="215"/>
      <c r="R209" s="215"/>
    </row>
    <row r="210" spans="10:18" ht="12.75">
      <c r="J210" s="209"/>
      <c r="K210" s="218" t="s">
        <v>81</v>
      </c>
      <c r="L210" s="219"/>
      <c r="M210" s="219"/>
      <c r="N210" s="219"/>
      <c r="O210" s="219"/>
      <c r="P210" s="220"/>
      <c r="Q210" s="215"/>
      <c r="R210" s="215"/>
    </row>
    <row r="211" spans="10:18" ht="12.75">
      <c r="J211" s="209"/>
      <c r="K211" s="29" t="s">
        <v>82</v>
      </c>
      <c r="L211" s="29" t="s">
        <v>83</v>
      </c>
      <c r="M211" s="29" t="s">
        <v>84</v>
      </c>
      <c r="N211" s="29" t="s">
        <v>82</v>
      </c>
      <c r="O211" s="29" t="s">
        <v>83</v>
      </c>
      <c r="P211" s="29" t="s">
        <v>84</v>
      </c>
      <c r="Q211" s="32" t="e">
        <f>#REF!</f>
        <v>#REF!</v>
      </c>
      <c r="R211" s="32" t="e">
        <f>#REF!</f>
        <v>#REF!</v>
      </c>
    </row>
    <row r="212" spans="10:18" ht="12.75">
      <c r="J212" s="31">
        <v>25</v>
      </c>
      <c r="K212" s="31">
        <v>26</v>
      </c>
      <c r="L212" s="31">
        <v>30</v>
      </c>
      <c r="M212" s="31">
        <v>34</v>
      </c>
      <c r="N212" s="31">
        <v>23</v>
      </c>
      <c r="O212" s="31">
        <v>28</v>
      </c>
      <c r="P212" s="31">
        <v>31</v>
      </c>
      <c r="Q212" s="35" t="e">
        <f>K212+(L212-K212)*($Q$211-65)/(90-60)</f>
        <v>#REF!</v>
      </c>
      <c r="R212" s="35" t="e">
        <f>N212+(O212-N212)*($R$211-65)/(90-65)</f>
        <v>#REF!</v>
      </c>
    </row>
    <row r="213" spans="10:18" ht="12.75">
      <c r="J213" s="31">
        <v>32</v>
      </c>
      <c r="K213" s="31">
        <v>28</v>
      </c>
      <c r="L213" s="31">
        <v>33</v>
      </c>
      <c r="M213" s="31">
        <v>37</v>
      </c>
      <c r="N213" s="31">
        <v>25</v>
      </c>
      <c r="O213" s="31">
        <v>30</v>
      </c>
      <c r="P213" s="31">
        <v>34</v>
      </c>
      <c r="Q213" s="35" t="e">
        <f t="shared" ref="Q213:Q234" si="39">K213+(L213-K213)*($Q$211-65)/(90-60)</f>
        <v>#REF!</v>
      </c>
      <c r="R213" s="35" t="e">
        <f t="shared" ref="R213:R234" si="40">N213+(O213-N213)*($R$211-65)/(90-65)</f>
        <v>#REF!</v>
      </c>
    </row>
    <row r="214" spans="10:18" ht="12.75">
      <c r="J214" s="31">
        <v>40</v>
      </c>
      <c r="K214" s="31">
        <v>30</v>
      </c>
      <c r="L214" s="31">
        <v>35</v>
      </c>
      <c r="M214" s="31">
        <v>40</v>
      </c>
      <c r="N214" s="31">
        <v>27</v>
      </c>
      <c r="O214" s="31">
        <v>32</v>
      </c>
      <c r="P214" s="31">
        <v>36</v>
      </c>
      <c r="Q214" s="35" t="e">
        <f t="shared" si="39"/>
        <v>#REF!</v>
      </c>
      <c r="R214" s="35" t="e">
        <f t="shared" si="40"/>
        <v>#REF!</v>
      </c>
    </row>
    <row r="215" spans="10:18" ht="12.75">
      <c r="J215" s="31">
        <v>50</v>
      </c>
      <c r="K215" s="31">
        <v>34</v>
      </c>
      <c r="L215" s="31">
        <v>40</v>
      </c>
      <c r="M215" s="31">
        <v>46</v>
      </c>
      <c r="N215" s="31">
        <v>30</v>
      </c>
      <c r="O215" s="31">
        <v>35</v>
      </c>
      <c r="P215" s="31">
        <v>40</v>
      </c>
      <c r="Q215" s="35" t="e">
        <f t="shared" si="39"/>
        <v>#REF!</v>
      </c>
      <c r="R215" s="35" t="e">
        <f t="shared" si="40"/>
        <v>#REF!</v>
      </c>
    </row>
    <row r="216" spans="10:18" ht="12.75">
      <c r="J216" s="31">
        <v>65</v>
      </c>
      <c r="K216" s="31">
        <v>40</v>
      </c>
      <c r="L216" s="31">
        <v>47</v>
      </c>
      <c r="M216" s="31">
        <v>52</v>
      </c>
      <c r="N216" s="31">
        <v>35</v>
      </c>
      <c r="O216" s="31">
        <v>42</v>
      </c>
      <c r="P216" s="31">
        <v>46</v>
      </c>
      <c r="Q216" s="35" t="e">
        <f t="shared" si="39"/>
        <v>#REF!</v>
      </c>
      <c r="R216" s="35" t="e">
        <f t="shared" si="40"/>
        <v>#REF!</v>
      </c>
    </row>
    <row r="217" spans="10:18" ht="12.75">
      <c r="J217" s="31">
        <v>80</v>
      </c>
      <c r="K217" s="31">
        <v>44</v>
      </c>
      <c r="L217" s="31">
        <v>52</v>
      </c>
      <c r="M217" s="31">
        <v>57</v>
      </c>
      <c r="N217" s="31">
        <v>39</v>
      </c>
      <c r="O217" s="31">
        <v>45</v>
      </c>
      <c r="P217" s="31">
        <v>51</v>
      </c>
      <c r="Q217" s="35" t="e">
        <f t="shared" si="39"/>
        <v>#REF!</v>
      </c>
      <c r="R217" s="35" t="e">
        <f t="shared" si="40"/>
        <v>#REF!</v>
      </c>
    </row>
    <row r="218" spans="10:18" ht="12.75">
      <c r="J218" s="31">
        <v>100</v>
      </c>
      <c r="K218" s="31">
        <v>49</v>
      </c>
      <c r="L218" s="31">
        <v>58</v>
      </c>
      <c r="M218" s="31">
        <v>64</v>
      </c>
      <c r="N218" s="31">
        <v>42</v>
      </c>
      <c r="O218" s="31">
        <v>50</v>
      </c>
      <c r="P218" s="31">
        <v>57</v>
      </c>
      <c r="Q218" s="35" t="e">
        <f t="shared" si="39"/>
        <v>#REF!</v>
      </c>
      <c r="R218" s="35" t="e">
        <f t="shared" si="40"/>
        <v>#REF!</v>
      </c>
    </row>
    <row r="219" spans="10:18" ht="12.75">
      <c r="J219" s="31">
        <v>125</v>
      </c>
      <c r="K219" s="31">
        <v>56</v>
      </c>
      <c r="L219" s="31">
        <v>65</v>
      </c>
      <c r="M219" s="31">
        <v>72</v>
      </c>
      <c r="N219" s="31">
        <v>48</v>
      </c>
      <c r="O219" s="31">
        <v>57</v>
      </c>
      <c r="P219" s="31">
        <v>63</v>
      </c>
      <c r="Q219" s="35" t="e">
        <f t="shared" si="39"/>
        <v>#REF!</v>
      </c>
      <c r="R219" s="35" t="e">
        <f t="shared" si="40"/>
        <v>#REF!</v>
      </c>
    </row>
    <row r="220" spans="10:18" ht="12.75">
      <c r="J220" s="31">
        <v>150</v>
      </c>
      <c r="K220" s="31">
        <v>64</v>
      </c>
      <c r="L220" s="31">
        <v>74</v>
      </c>
      <c r="M220" s="31">
        <v>81</v>
      </c>
      <c r="N220" s="31">
        <v>54</v>
      </c>
      <c r="O220" s="31">
        <v>63</v>
      </c>
      <c r="P220" s="31">
        <v>71</v>
      </c>
      <c r="Q220" s="35" t="e">
        <f t="shared" si="39"/>
        <v>#REF!</v>
      </c>
      <c r="R220" s="35" t="e">
        <f t="shared" si="40"/>
        <v>#REF!</v>
      </c>
    </row>
    <row r="221" spans="10:18" ht="12.75">
      <c r="J221" s="31">
        <v>200</v>
      </c>
      <c r="K221" s="31">
        <v>80</v>
      </c>
      <c r="L221" s="31">
        <v>92</v>
      </c>
      <c r="M221" s="31">
        <v>101</v>
      </c>
      <c r="N221" s="31">
        <v>66</v>
      </c>
      <c r="O221" s="31">
        <v>80</v>
      </c>
      <c r="P221" s="31">
        <v>86</v>
      </c>
      <c r="Q221" s="35" t="e">
        <f t="shared" si="39"/>
        <v>#REF!</v>
      </c>
      <c r="R221" s="35" t="e">
        <f t="shared" si="40"/>
        <v>#REF!</v>
      </c>
    </row>
    <row r="222" spans="10:18" ht="12.75">
      <c r="J222" s="31">
        <v>250</v>
      </c>
      <c r="K222" s="31">
        <v>95</v>
      </c>
      <c r="L222" s="31">
        <v>108</v>
      </c>
      <c r="M222" s="31">
        <v>119</v>
      </c>
      <c r="N222" s="31">
        <v>79</v>
      </c>
      <c r="O222" s="31">
        <v>91</v>
      </c>
      <c r="P222" s="31">
        <v>101</v>
      </c>
      <c r="Q222" s="35" t="e">
        <f t="shared" si="39"/>
        <v>#REF!</v>
      </c>
      <c r="R222" s="35" t="e">
        <f t="shared" si="40"/>
        <v>#REF!</v>
      </c>
    </row>
    <row r="223" spans="10:18" ht="12.75">
      <c r="J223" s="31">
        <v>300</v>
      </c>
      <c r="K223" s="31">
        <v>108</v>
      </c>
      <c r="L223" s="31">
        <v>124</v>
      </c>
      <c r="M223" s="31">
        <v>135</v>
      </c>
      <c r="N223" s="31">
        <v>90</v>
      </c>
      <c r="O223" s="31">
        <v>104</v>
      </c>
      <c r="P223" s="31">
        <v>114</v>
      </c>
      <c r="Q223" s="35" t="e">
        <f t="shared" si="39"/>
        <v>#REF!</v>
      </c>
      <c r="R223" s="35" t="e">
        <f t="shared" si="40"/>
        <v>#REF!</v>
      </c>
    </row>
    <row r="224" spans="10:18" ht="12.75">
      <c r="J224" s="31">
        <v>350</v>
      </c>
      <c r="K224" s="31">
        <v>120</v>
      </c>
      <c r="L224" s="31">
        <v>139</v>
      </c>
      <c r="M224" s="31">
        <v>152</v>
      </c>
      <c r="N224" s="31">
        <v>101</v>
      </c>
      <c r="O224" s="31">
        <v>116</v>
      </c>
      <c r="P224" s="31">
        <v>127</v>
      </c>
      <c r="Q224" s="35" t="e">
        <f t="shared" si="39"/>
        <v>#REF!</v>
      </c>
      <c r="R224" s="35" t="e">
        <f t="shared" si="40"/>
        <v>#REF!</v>
      </c>
    </row>
    <row r="225" spans="10:18" ht="12.75">
      <c r="J225" s="31">
        <v>400</v>
      </c>
      <c r="K225" s="31">
        <v>134</v>
      </c>
      <c r="L225" s="31">
        <v>152</v>
      </c>
      <c r="M225" s="31">
        <v>167</v>
      </c>
      <c r="N225" s="31">
        <v>112</v>
      </c>
      <c r="O225" s="31">
        <v>127</v>
      </c>
      <c r="P225" s="31">
        <v>140</v>
      </c>
      <c r="Q225" s="35" t="e">
        <f t="shared" si="39"/>
        <v>#REF!</v>
      </c>
      <c r="R225" s="35" t="e">
        <f t="shared" si="40"/>
        <v>#REF!</v>
      </c>
    </row>
    <row r="226" spans="10:18" ht="12.75">
      <c r="J226" s="31">
        <v>450</v>
      </c>
      <c r="K226" s="31">
        <v>148</v>
      </c>
      <c r="L226" s="31">
        <v>169</v>
      </c>
      <c r="M226" s="31">
        <v>183</v>
      </c>
      <c r="N226" s="31">
        <v>122</v>
      </c>
      <c r="O226" s="31">
        <v>139</v>
      </c>
      <c r="P226" s="31">
        <v>152</v>
      </c>
      <c r="Q226" s="35" t="e">
        <f t="shared" si="39"/>
        <v>#REF!</v>
      </c>
      <c r="R226" s="35" t="e">
        <f t="shared" si="40"/>
        <v>#REF!</v>
      </c>
    </row>
    <row r="227" spans="10:18" ht="12.75">
      <c r="J227" s="31">
        <v>500</v>
      </c>
      <c r="K227" s="31">
        <v>163</v>
      </c>
      <c r="L227" s="31">
        <v>184</v>
      </c>
      <c r="M227" s="31">
        <v>200</v>
      </c>
      <c r="N227" s="31">
        <v>134</v>
      </c>
      <c r="O227" s="31">
        <v>151</v>
      </c>
      <c r="P227" s="31">
        <v>167</v>
      </c>
      <c r="Q227" s="35" t="e">
        <f t="shared" si="39"/>
        <v>#REF!</v>
      </c>
      <c r="R227" s="35" t="e">
        <f t="shared" si="40"/>
        <v>#REF!</v>
      </c>
    </row>
    <row r="228" spans="10:18" ht="12.75">
      <c r="J228" s="31">
        <v>600</v>
      </c>
      <c r="K228" s="31">
        <v>188</v>
      </c>
      <c r="L228" s="31">
        <v>214</v>
      </c>
      <c r="M228" s="31">
        <v>231</v>
      </c>
      <c r="N228" s="31">
        <v>154</v>
      </c>
      <c r="O228" s="31">
        <v>176</v>
      </c>
      <c r="P228" s="31">
        <v>192</v>
      </c>
      <c r="Q228" s="35" t="e">
        <f t="shared" si="39"/>
        <v>#REF!</v>
      </c>
      <c r="R228" s="35" t="e">
        <f t="shared" si="40"/>
        <v>#REF!</v>
      </c>
    </row>
    <row r="229" spans="10:18" ht="12.75">
      <c r="J229" s="31">
        <v>700</v>
      </c>
      <c r="K229" s="31">
        <v>212</v>
      </c>
      <c r="L229" s="31">
        <v>249</v>
      </c>
      <c r="M229" s="31">
        <v>260</v>
      </c>
      <c r="N229" s="31">
        <v>173</v>
      </c>
      <c r="O229" s="31">
        <v>197</v>
      </c>
      <c r="P229" s="31">
        <v>214</v>
      </c>
      <c r="Q229" s="35" t="e">
        <f t="shared" si="39"/>
        <v>#REF!</v>
      </c>
      <c r="R229" s="35" t="e">
        <f t="shared" si="40"/>
        <v>#REF!</v>
      </c>
    </row>
    <row r="230" spans="10:18" ht="12.75">
      <c r="J230" s="31">
        <v>800</v>
      </c>
      <c r="K230" s="31">
        <v>239</v>
      </c>
      <c r="L230" s="31">
        <v>268</v>
      </c>
      <c r="M230" s="31">
        <v>293</v>
      </c>
      <c r="N230" s="31">
        <v>194</v>
      </c>
      <c r="O230" s="31">
        <v>221</v>
      </c>
      <c r="P230" s="31">
        <v>240</v>
      </c>
      <c r="Q230" s="35" t="e">
        <f t="shared" si="39"/>
        <v>#REF!</v>
      </c>
      <c r="R230" s="35" t="e">
        <f t="shared" si="40"/>
        <v>#REF!</v>
      </c>
    </row>
    <row r="231" spans="10:18" ht="12.75">
      <c r="J231" s="31">
        <v>900</v>
      </c>
      <c r="K231" s="31">
        <v>267</v>
      </c>
      <c r="L231" s="31">
        <v>300</v>
      </c>
      <c r="M231" s="31">
        <v>327</v>
      </c>
      <c r="N231" s="31">
        <v>215</v>
      </c>
      <c r="O231" s="31">
        <v>244</v>
      </c>
      <c r="P231" s="31">
        <v>265</v>
      </c>
      <c r="Q231" s="35" t="e">
        <f t="shared" si="39"/>
        <v>#REF!</v>
      </c>
      <c r="R231" s="35" t="e">
        <f t="shared" si="40"/>
        <v>#REF!</v>
      </c>
    </row>
    <row r="232" spans="10:18" ht="12.75">
      <c r="J232" s="31">
        <v>1000</v>
      </c>
      <c r="K232" s="31">
        <v>293</v>
      </c>
      <c r="L232" s="31">
        <v>336</v>
      </c>
      <c r="M232" s="31">
        <v>356</v>
      </c>
      <c r="N232" s="31">
        <v>237</v>
      </c>
      <c r="O232" s="31">
        <v>268</v>
      </c>
      <c r="P232" s="31">
        <v>291</v>
      </c>
      <c r="Q232" s="35" t="e">
        <f t="shared" si="39"/>
        <v>#REF!</v>
      </c>
      <c r="R232" s="35" t="e">
        <f t="shared" si="40"/>
        <v>#REF!</v>
      </c>
    </row>
    <row r="233" spans="10:18" ht="12.75">
      <c r="J233" s="31">
        <v>1200</v>
      </c>
      <c r="K233" s="31">
        <v>345</v>
      </c>
      <c r="L233" s="31">
        <v>390</v>
      </c>
      <c r="M233" s="31">
        <v>422</v>
      </c>
      <c r="N233" s="31">
        <v>280</v>
      </c>
      <c r="O233" s="31">
        <v>316</v>
      </c>
      <c r="P233" s="31">
        <v>342</v>
      </c>
      <c r="Q233" s="35" t="e">
        <f t="shared" si="39"/>
        <v>#REF!</v>
      </c>
      <c r="R233" s="35" t="e">
        <f t="shared" si="40"/>
        <v>#REF!</v>
      </c>
    </row>
    <row r="234" spans="10:18" ht="12.75">
      <c r="J234" s="31">
        <v>1400</v>
      </c>
      <c r="K234" s="31">
        <v>402</v>
      </c>
      <c r="L234" s="31">
        <v>450</v>
      </c>
      <c r="M234" s="31">
        <v>488</v>
      </c>
      <c r="N234" s="31">
        <v>323</v>
      </c>
      <c r="O234" s="31">
        <v>366</v>
      </c>
      <c r="P234" s="31">
        <v>396</v>
      </c>
      <c r="Q234" s="35" t="e">
        <f t="shared" si="39"/>
        <v>#REF!</v>
      </c>
      <c r="R234" s="35" t="e">
        <f t="shared" si="40"/>
        <v>#REF!</v>
      </c>
    </row>
    <row r="237" spans="10:18" ht="12.75">
      <c r="J237" s="198" t="s">
        <v>43</v>
      </c>
      <c r="K237" s="198"/>
      <c r="L237" s="198"/>
      <c r="M237" s="198"/>
      <c r="N237" s="198"/>
      <c r="O237" s="198"/>
      <c r="P237" s="198"/>
    </row>
    <row r="238" spans="10:18" ht="12.75">
      <c r="J238" s="198" t="s">
        <v>85</v>
      </c>
      <c r="K238" s="198"/>
      <c r="L238" s="198"/>
      <c r="M238" s="198"/>
      <c r="N238" s="198"/>
      <c r="O238" s="198"/>
      <c r="P238" s="198"/>
    </row>
    <row r="240" spans="10:18" ht="12.75">
      <c r="J240" s="209" t="s">
        <v>32</v>
      </c>
      <c r="K240" s="218" t="s">
        <v>80</v>
      </c>
      <c r="L240" s="219"/>
      <c r="M240" s="219"/>
      <c r="N240" s="219"/>
      <c r="O240" s="219"/>
      <c r="P240" s="220"/>
      <c r="Q240" s="214" t="s">
        <v>34</v>
      </c>
      <c r="R240" s="214" t="s">
        <v>35</v>
      </c>
    </row>
    <row r="241" spans="10:18" ht="12.75">
      <c r="J241" s="209"/>
      <c r="K241" s="218" t="s">
        <v>72</v>
      </c>
      <c r="L241" s="219"/>
      <c r="M241" s="220"/>
      <c r="N241" s="218" t="s">
        <v>86</v>
      </c>
      <c r="O241" s="219"/>
      <c r="P241" s="220"/>
      <c r="Q241" s="215"/>
      <c r="R241" s="215"/>
    </row>
    <row r="242" spans="10:18" ht="12.75">
      <c r="J242" s="209"/>
      <c r="K242" s="218" t="s">
        <v>87</v>
      </c>
      <c r="L242" s="219"/>
      <c r="M242" s="220"/>
      <c r="N242" s="218" t="s">
        <v>88</v>
      </c>
      <c r="O242" s="219"/>
      <c r="P242" s="220"/>
      <c r="Q242" s="215"/>
      <c r="R242" s="215"/>
    </row>
    <row r="243" spans="10:18" ht="12.75">
      <c r="J243" s="209"/>
      <c r="K243" s="218" t="s">
        <v>89</v>
      </c>
      <c r="L243" s="219"/>
      <c r="M243" s="219"/>
      <c r="N243" s="219"/>
      <c r="O243" s="219"/>
      <c r="P243" s="220"/>
      <c r="Q243" s="215"/>
      <c r="R243" s="215"/>
    </row>
    <row r="244" spans="10:18" ht="12.75">
      <c r="J244" s="209"/>
      <c r="K244" s="29" t="s">
        <v>90</v>
      </c>
      <c r="L244" s="29" t="s">
        <v>91</v>
      </c>
      <c r="M244" s="29" t="s">
        <v>84</v>
      </c>
      <c r="N244" s="29" t="s">
        <v>82</v>
      </c>
      <c r="O244" s="29" t="s">
        <v>83</v>
      </c>
      <c r="P244" s="29" t="s">
        <v>84</v>
      </c>
      <c r="Q244" s="32" t="e">
        <f>#REF!</f>
        <v>#REF!</v>
      </c>
      <c r="R244" s="32" t="e">
        <f>#REF!</f>
        <v>#REF!</v>
      </c>
    </row>
    <row r="245" spans="10:18" ht="12.75">
      <c r="J245" s="31">
        <v>25</v>
      </c>
      <c r="K245" s="31">
        <v>18</v>
      </c>
      <c r="L245" s="31">
        <v>22</v>
      </c>
      <c r="M245" s="31">
        <v>27</v>
      </c>
      <c r="N245" s="31">
        <v>16</v>
      </c>
      <c r="O245" s="31">
        <v>21</v>
      </c>
      <c r="P245" s="31">
        <v>24</v>
      </c>
      <c r="Q245" s="35" t="e">
        <f>K245+(L245-K245)*($Q$244-65)/(90-60)</f>
        <v>#REF!</v>
      </c>
      <c r="R245" s="35" t="e">
        <f>N245+(O245-N245)*($R$244-65)/(90-65)</f>
        <v>#REF!</v>
      </c>
    </row>
    <row r="246" spans="10:18" ht="12.75">
      <c r="J246" s="31">
        <v>32</v>
      </c>
      <c r="K246" s="31">
        <v>21</v>
      </c>
      <c r="L246" s="31">
        <v>25</v>
      </c>
      <c r="M246" s="31">
        <v>28</v>
      </c>
      <c r="N246" s="31">
        <v>18</v>
      </c>
      <c r="O246" s="31">
        <v>22</v>
      </c>
      <c r="P246" s="31">
        <v>26</v>
      </c>
      <c r="Q246" s="35" t="e">
        <f t="shared" ref="Q246:Q267" si="41">K246+(L246-K246)*($Q$244-65)/(90-60)</f>
        <v>#REF!</v>
      </c>
      <c r="R246" s="35" t="e">
        <f t="shared" ref="R246:R267" si="42">N246+(O246-N246)*($R$244-65)/(90-65)</f>
        <v>#REF!</v>
      </c>
    </row>
    <row r="247" spans="10:18" ht="12.75">
      <c r="J247" s="31">
        <v>40</v>
      </c>
      <c r="K247" s="31">
        <v>22</v>
      </c>
      <c r="L247" s="31">
        <v>27</v>
      </c>
      <c r="M247" s="31">
        <v>30</v>
      </c>
      <c r="N247" s="31">
        <v>19</v>
      </c>
      <c r="O247" s="31">
        <v>24</v>
      </c>
      <c r="P247" s="31">
        <v>28</v>
      </c>
      <c r="Q247" s="35" t="e">
        <f t="shared" si="41"/>
        <v>#REF!</v>
      </c>
      <c r="R247" s="35" t="e">
        <f t="shared" si="42"/>
        <v>#REF!</v>
      </c>
    </row>
    <row r="248" spans="10:18" ht="12.75">
      <c r="J248" s="31">
        <v>50</v>
      </c>
      <c r="K248" s="31">
        <v>25</v>
      </c>
      <c r="L248" s="31">
        <v>29</v>
      </c>
      <c r="M248" s="31">
        <v>34</v>
      </c>
      <c r="N248" s="31">
        <v>22</v>
      </c>
      <c r="O248" s="31">
        <v>26</v>
      </c>
      <c r="P248" s="31">
        <v>30</v>
      </c>
      <c r="Q248" s="35" t="e">
        <f t="shared" si="41"/>
        <v>#REF!</v>
      </c>
      <c r="R248" s="35" t="e">
        <f t="shared" si="42"/>
        <v>#REF!</v>
      </c>
    </row>
    <row r="249" spans="10:18" ht="12.75">
      <c r="J249" s="31">
        <v>65</v>
      </c>
      <c r="K249" s="31">
        <v>28</v>
      </c>
      <c r="L249" s="31">
        <v>34</v>
      </c>
      <c r="M249" s="31">
        <v>39</v>
      </c>
      <c r="N249" s="31">
        <v>25</v>
      </c>
      <c r="O249" s="31">
        <v>30</v>
      </c>
      <c r="P249" s="31">
        <v>34</v>
      </c>
      <c r="Q249" s="35" t="e">
        <f t="shared" si="41"/>
        <v>#REF!</v>
      </c>
      <c r="R249" s="35" t="e">
        <f t="shared" si="42"/>
        <v>#REF!</v>
      </c>
    </row>
    <row r="250" spans="10:18" ht="12.75">
      <c r="J250" s="31">
        <v>80</v>
      </c>
      <c r="K250" s="31">
        <v>30</v>
      </c>
      <c r="L250" s="31">
        <v>36</v>
      </c>
      <c r="M250" s="31">
        <v>41</v>
      </c>
      <c r="N250" s="31">
        <v>27</v>
      </c>
      <c r="O250" s="31">
        <v>32</v>
      </c>
      <c r="P250" s="31">
        <v>37</v>
      </c>
      <c r="Q250" s="35" t="e">
        <f t="shared" si="41"/>
        <v>#REF!</v>
      </c>
      <c r="R250" s="35" t="e">
        <f t="shared" si="42"/>
        <v>#REF!</v>
      </c>
    </row>
    <row r="251" spans="10:18" ht="12.75">
      <c r="J251" s="31">
        <v>100</v>
      </c>
      <c r="K251" s="31">
        <v>34</v>
      </c>
      <c r="L251" s="31">
        <v>40</v>
      </c>
      <c r="M251" s="31">
        <v>46</v>
      </c>
      <c r="N251" s="31">
        <v>29</v>
      </c>
      <c r="O251" s="31">
        <v>34</v>
      </c>
      <c r="P251" s="31">
        <v>40</v>
      </c>
      <c r="Q251" s="35" t="e">
        <f t="shared" si="41"/>
        <v>#REF!</v>
      </c>
      <c r="R251" s="35" t="e">
        <f t="shared" si="42"/>
        <v>#REF!</v>
      </c>
    </row>
    <row r="252" spans="10:18" ht="12.75">
      <c r="J252" s="31">
        <v>125</v>
      </c>
      <c r="K252" s="31">
        <v>38</v>
      </c>
      <c r="L252" s="31">
        <v>46</v>
      </c>
      <c r="M252" s="31">
        <v>52</v>
      </c>
      <c r="N252" s="31">
        <v>34</v>
      </c>
      <c r="O252" s="31">
        <v>40</v>
      </c>
      <c r="P252" s="31">
        <v>45</v>
      </c>
      <c r="Q252" s="35" t="e">
        <f t="shared" si="41"/>
        <v>#REF!</v>
      </c>
      <c r="R252" s="35" t="e">
        <f t="shared" si="42"/>
        <v>#REF!</v>
      </c>
    </row>
    <row r="253" spans="10:18" ht="12.75">
      <c r="J253" s="31">
        <v>150</v>
      </c>
      <c r="K253" s="31">
        <v>42</v>
      </c>
      <c r="L253" s="31">
        <v>51</v>
      </c>
      <c r="M253" s="31">
        <v>57</v>
      </c>
      <c r="N253" s="31">
        <v>36</v>
      </c>
      <c r="O253" s="31">
        <v>43</v>
      </c>
      <c r="P253" s="31">
        <v>49</v>
      </c>
      <c r="Q253" s="35" t="e">
        <f t="shared" si="41"/>
        <v>#REF!</v>
      </c>
      <c r="R253" s="35" t="e">
        <f t="shared" si="42"/>
        <v>#REF!</v>
      </c>
    </row>
    <row r="254" spans="10:18" ht="12.75">
      <c r="J254" s="31">
        <v>200</v>
      </c>
      <c r="K254" s="31">
        <v>52</v>
      </c>
      <c r="L254" s="31">
        <v>61</v>
      </c>
      <c r="M254" s="31">
        <v>70</v>
      </c>
      <c r="N254" s="31">
        <v>45</v>
      </c>
      <c r="O254" s="31">
        <v>52</v>
      </c>
      <c r="P254" s="31">
        <v>60</v>
      </c>
      <c r="Q254" s="35" t="e">
        <f t="shared" si="41"/>
        <v>#REF!</v>
      </c>
      <c r="R254" s="35" t="e">
        <f t="shared" si="42"/>
        <v>#REF!</v>
      </c>
    </row>
    <row r="255" spans="10:18" ht="12.75">
      <c r="J255" s="31">
        <v>250</v>
      </c>
      <c r="K255" s="31">
        <v>61</v>
      </c>
      <c r="L255" s="31">
        <v>71</v>
      </c>
      <c r="M255" s="31">
        <v>81</v>
      </c>
      <c r="N255" s="31">
        <v>52</v>
      </c>
      <c r="O255" s="31">
        <v>61</v>
      </c>
      <c r="P255" s="31">
        <v>69</v>
      </c>
      <c r="Q255" s="35" t="e">
        <f t="shared" si="41"/>
        <v>#REF!</v>
      </c>
      <c r="R255" s="35" t="e">
        <f t="shared" si="42"/>
        <v>#REF!</v>
      </c>
    </row>
    <row r="256" spans="10:18" ht="12.75">
      <c r="J256" s="31">
        <v>300</v>
      </c>
      <c r="K256" s="31">
        <v>70</v>
      </c>
      <c r="L256" s="31">
        <v>81</v>
      </c>
      <c r="M256" s="31">
        <v>90</v>
      </c>
      <c r="N256" s="31">
        <v>58</v>
      </c>
      <c r="O256" s="31">
        <v>68</v>
      </c>
      <c r="P256" s="31">
        <v>77</v>
      </c>
      <c r="Q256" s="35" t="e">
        <f t="shared" si="41"/>
        <v>#REF!</v>
      </c>
      <c r="R256" s="35" t="e">
        <f t="shared" si="42"/>
        <v>#REF!</v>
      </c>
    </row>
    <row r="257" spans="10:30" ht="12.75">
      <c r="J257" s="31">
        <v>350</v>
      </c>
      <c r="K257" s="31">
        <v>77</v>
      </c>
      <c r="L257" s="31">
        <v>90</v>
      </c>
      <c r="M257" s="31">
        <v>101</v>
      </c>
      <c r="N257" s="31">
        <v>65</v>
      </c>
      <c r="O257" s="31">
        <v>76</v>
      </c>
      <c r="P257" s="31">
        <v>85</v>
      </c>
      <c r="Q257" s="35" t="e">
        <f t="shared" si="41"/>
        <v>#REF!</v>
      </c>
      <c r="R257" s="35" t="e">
        <f t="shared" si="42"/>
        <v>#REF!</v>
      </c>
    </row>
    <row r="258" spans="10:30" ht="12.75">
      <c r="J258" s="31">
        <v>400</v>
      </c>
      <c r="K258" s="31">
        <v>84</v>
      </c>
      <c r="L258" s="31">
        <v>99</v>
      </c>
      <c r="M258" s="31">
        <v>110</v>
      </c>
      <c r="N258" s="31">
        <v>70</v>
      </c>
      <c r="O258" s="31">
        <v>83</v>
      </c>
      <c r="P258" s="31">
        <v>93</v>
      </c>
      <c r="Q258" s="35" t="e">
        <f t="shared" si="41"/>
        <v>#REF!</v>
      </c>
      <c r="R258" s="35" t="e">
        <f t="shared" si="42"/>
        <v>#REF!</v>
      </c>
    </row>
    <row r="259" spans="10:30" ht="12.75">
      <c r="J259" s="31">
        <v>450</v>
      </c>
      <c r="K259" s="31">
        <v>92</v>
      </c>
      <c r="L259" s="31">
        <v>108</v>
      </c>
      <c r="M259" s="31">
        <v>120</v>
      </c>
      <c r="N259" s="31">
        <v>77</v>
      </c>
      <c r="O259" s="31">
        <v>89</v>
      </c>
      <c r="P259" s="31">
        <v>101</v>
      </c>
      <c r="Q259" s="35" t="e">
        <f t="shared" si="41"/>
        <v>#REF!</v>
      </c>
      <c r="R259" s="35" t="e">
        <f t="shared" si="42"/>
        <v>#REF!</v>
      </c>
    </row>
    <row r="260" spans="10:30" ht="12.75">
      <c r="J260" s="31">
        <v>500</v>
      </c>
      <c r="K260" s="31">
        <v>101</v>
      </c>
      <c r="L260" s="31">
        <v>118</v>
      </c>
      <c r="M260" s="31">
        <v>131</v>
      </c>
      <c r="N260" s="31">
        <v>83</v>
      </c>
      <c r="O260" s="31">
        <v>97</v>
      </c>
      <c r="P260" s="31">
        <v>109</v>
      </c>
      <c r="Q260" s="35" t="e">
        <f t="shared" si="41"/>
        <v>#REF!</v>
      </c>
      <c r="R260" s="35" t="e">
        <f t="shared" si="42"/>
        <v>#REF!</v>
      </c>
    </row>
    <row r="261" spans="10:30" ht="12.75">
      <c r="J261" s="31">
        <v>600</v>
      </c>
      <c r="K261" s="31">
        <v>115</v>
      </c>
      <c r="L261" s="31">
        <v>134</v>
      </c>
      <c r="M261" s="31">
        <v>150</v>
      </c>
      <c r="N261" s="31">
        <v>95</v>
      </c>
      <c r="O261" s="31">
        <v>111</v>
      </c>
      <c r="P261" s="31">
        <v>125</v>
      </c>
      <c r="Q261" s="35" t="e">
        <f t="shared" si="41"/>
        <v>#REF!</v>
      </c>
      <c r="R261" s="35" t="e">
        <f t="shared" si="42"/>
        <v>#REF!</v>
      </c>
    </row>
    <row r="262" spans="10:30" ht="12.75">
      <c r="J262" s="31">
        <v>700</v>
      </c>
      <c r="K262" s="31">
        <v>130</v>
      </c>
      <c r="L262" s="31">
        <v>151</v>
      </c>
      <c r="M262" s="31">
        <v>167</v>
      </c>
      <c r="N262" s="31">
        <v>106</v>
      </c>
      <c r="O262" s="31">
        <v>124</v>
      </c>
      <c r="P262" s="31">
        <v>138</v>
      </c>
      <c r="Q262" s="35" t="e">
        <f t="shared" si="41"/>
        <v>#REF!</v>
      </c>
      <c r="R262" s="35" t="e">
        <f t="shared" si="42"/>
        <v>#REF!</v>
      </c>
    </row>
    <row r="263" spans="10:30" ht="12.75">
      <c r="J263" s="31">
        <v>800</v>
      </c>
      <c r="K263" s="31">
        <v>144</v>
      </c>
      <c r="L263" s="31">
        <v>168</v>
      </c>
      <c r="M263" s="31">
        <v>186</v>
      </c>
      <c r="N263" s="31">
        <v>118</v>
      </c>
      <c r="O263" s="31">
        <v>138</v>
      </c>
      <c r="P263" s="31">
        <v>152</v>
      </c>
      <c r="Q263" s="35" t="e">
        <f t="shared" si="41"/>
        <v>#REF!</v>
      </c>
      <c r="R263" s="35" t="e">
        <f t="shared" si="42"/>
        <v>#REF!</v>
      </c>
    </row>
    <row r="264" spans="10:30" ht="12.75">
      <c r="J264" s="31">
        <v>900</v>
      </c>
      <c r="K264" s="31">
        <v>160</v>
      </c>
      <c r="L264" s="31">
        <v>186</v>
      </c>
      <c r="M264" s="31">
        <v>206</v>
      </c>
      <c r="N264" s="31">
        <v>130</v>
      </c>
      <c r="O264" s="31">
        <v>151</v>
      </c>
      <c r="P264" s="31">
        <v>169</v>
      </c>
      <c r="Q264" s="35" t="e">
        <f t="shared" si="41"/>
        <v>#REF!</v>
      </c>
      <c r="R264" s="35" t="e">
        <f t="shared" si="42"/>
        <v>#REF!</v>
      </c>
    </row>
    <row r="265" spans="10:30" ht="12.75">
      <c r="J265" s="31">
        <v>1000</v>
      </c>
      <c r="K265" s="31">
        <v>175</v>
      </c>
      <c r="L265" s="31">
        <v>201</v>
      </c>
      <c r="M265" s="31">
        <v>224</v>
      </c>
      <c r="N265" s="31">
        <v>143</v>
      </c>
      <c r="O265" s="31">
        <v>165</v>
      </c>
      <c r="P265" s="31">
        <v>182</v>
      </c>
      <c r="Q265" s="35" t="e">
        <f t="shared" si="41"/>
        <v>#REF!</v>
      </c>
      <c r="R265" s="35" t="e">
        <f t="shared" si="42"/>
        <v>#REF!</v>
      </c>
    </row>
    <row r="266" spans="10:30" ht="12.75">
      <c r="J266" s="31">
        <v>1200</v>
      </c>
      <c r="K266" s="31">
        <v>206</v>
      </c>
      <c r="L266" s="31">
        <v>238</v>
      </c>
      <c r="M266" s="31">
        <v>262</v>
      </c>
      <c r="N266" s="31">
        <v>168</v>
      </c>
      <c r="O266" s="31">
        <v>194</v>
      </c>
      <c r="P266" s="31">
        <v>215</v>
      </c>
      <c r="Q266" s="35" t="e">
        <f t="shared" si="41"/>
        <v>#REF!</v>
      </c>
      <c r="R266" s="35" t="e">
        <f t="shared" si="42"/>
        <v>#REF!</v>
      </c>
    </row>
    <row r="267" spans="10:30" ht="12.75">
      <c r="J267" s="31">
        <v>1400</v>
      </c>
      <c r="K267" s="31">
        <v>235</v>
      </c>
      <c r="L267" s="31">
        <v>272</v>
      </c>
      <c r="M267" s="31">
        <v>300</v>
      </c>
      <c r="N267" s="31">
        <v>190</v>
      </c>
      <c r="O267" s="31">
        <v>220</v>
      </c>
      <c r="P267" s="31">
        <v>243</v>
      </c>
      <c r="Q267" s="35" t="e">
        <f t="shared" si="41"/>
        <v>#REF!</v>
      </c>
      <c r="R267" s="35" t="e">
        <f t="shared" si="42"/>
        <v>#REF!</v>
      </c>
    </row>
    <row r="268" spans="10:30" ht="12.75">
      <c r="J268" s="33"/>
      <c r="K268" s="33"/>
      <c r="L268" s="33"/>
      <c r="M268" s="33"/>
      <c r="N268" s="33"/>
      <c r="O268" s="33"/>
      <c r="P268" s="33"/>
    </row>
    <row r="270" spans="10:30" ht="12.75">
      <c r="J270" s="198" t="s">
        <v>49</v>
      </c>
      <c r="K270" s="198"/>
      <c r="L270" s="198"/>
      <c r="M270" s="198"/>
      <c r="N270" s="198"/>
      <c r="O270" s="198"/>
      <c r="P270" s="198"/>
      <c r="Q270" s="198"/>
      <c r="R270" s="198"/>
      <c r="S270" s="198"/>
      <c r="T270" s="198"/>
      <c r="U270" s="198"/>
      <c r="V270" s="198"/>
      <c r="W270" s="198"/>
      <c r="X270" s="198"/>
      <c r="Y270" s="198"/>
      <c r="Z270" s="198"/>
      <c r="AA270" s="198"/>
      <c r="AB270" s="198"/>
      <c r="AC270" s="198"/>
      <c r="AD270" s="198"/>
    </row>
    <row r="271" spans="10:30" ht="12.75">
      <c r="J271" s="229" t="s">
        <v>71</v>
      </c>
      <c r="K271" s="198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</row>
    <row r="273" spans="10:38" ht="12.75">
      <c r="J273" s="236" t="s">
        <v>32</v>
      </c>
      <c r="K273" s="233" t="s">
        <v>92</v>
      </c>
      <c r="L273" s="234"/>
      <c r="M273" s="234"/>
      <c r="N273" s="234"/>
      <c r="O273" s="234"/>
      <c r="P273" s="234"/>
      <c r="Q273" s="234"/>
      <c r="R273" s="234"/>
      <c r="S273" s="234"/>
      <c r="T273" s="235"/>
      <c r="U273" s="233" t="s">
        <v>93</v>
      </c>
      <c r="V273" s="234"/>
      <c r="W273" s="234"/>
      <c r="X273" s="234"/>
      <c r="Y273" s="234"/>
      <c r="Z273" s="234"/>
      <c r="AA273" s="234"/>
      <c r="AB273" s="234"/>
      <c r="AC273" s="234"/>
      <c r="AD273" s="235"/>
      <c r="AE273" s="221" t="s">
        <v>53</v>
      </c>
      <c r="AF273" s="221"/>
      <c r="AG273" s="221"/>
      <c r="AH273" s="221"/>
      <c r="AI273" s="221" t="s">
        <v>54</v>
      </c>
      <c r="AJ273" s="221"/>
      <c r="AK273" s="221"/>
      <c r="AL273" s="221"/>
    </row>
    <row r="274" spans="10:38" ht="12.75">
      <c r="J274" s="236"/>
      <c r="K274" s="233" t="s">
        <v>94</v>
      </c>
      <c r="L274" s="234"/>
      <c r="M274" s="234"/>
      <c r="N274" s="234"/>
      <c r="O274" s="234"/>
      <c r="P274" s="234"/>
      <c r="Q274" s="234"/>
      <c r="R274" s="234"/>
      <c r="S274" s="234"/>
      <c r="T274" s="235"/>
      <c r="U274" s="233" t="s">
        <v>95</v>
      </c>
      <c r="V274" s="234"/>
      <c r="W274" s="234"/>
      <c r="X274" s="234"/>
      <c r="Y274" s="234"/>
      <c r="Z274" s="234"/>
      <c r="AA274" s="234"/>
      <c r="AB274" s="234"/>
      <c r="AC274" s="234"/>
      <c r="AD274" s="235"/>
      <c r="AE274" s="7" t="s">
        <v>15</v>
      </c>
      <c r="AF274" s="7" t="s">
        <v>16</v>
      </c>
      <c r="AG274" s="7" t="s">
        <v>15</v>
      </c>
      <c r="AH274" s="7" t="s">
        <v>16</v>
      </c>
      <c r="AI274" s="7" t="s">
        <v>15</v>
      </c>
      <c r="AJ274" s="7" t="s">
        <v>16</v>
      </c>
      <c r="AK274" s="7" t="s">
        <v>15</v>
      </c>
      <c r="AL274" s="7" t="s">
        <v>16</v>
      </c>
    </row>
    <row r="275" spans="10:38" ht="12.75">
      <c r="J275" s="236"/>
      <c r="K275" s="233" t="s">
        <v>96</v>
      </c>
      <c r="L275" s="234"/>
      <c r="M275" s="234"/>
      <c r="N275" s="234"/>
      <c r="O275" s="234"/>
      <c r="P275" s="234"/>
      <c r="Q275" s="234"/>
      <c r="R275" s="234"/>
      <c r="S275" s="234"/>
      <c r="T275" s="234"/>
      <c r="U275" s="234"/>
      <c r="V275" s="234"/>
      <c r="W275" s="234"/>
      <c r="X275" s="234"/>
      <c r="Y275" s="234"/>
      <c r="Z275" s="234"/>
      <c r="AA275" s="234"/>
      <c r="AB275" s="234"/>
      <c r="AC275" s="234"/>
      <c r="AD275" s="235"/>
      <c r="AE275" s="7" t="s">
        <v>74</v>
      </c>
      <c r="AF275" s="7" t="s">
        <v>74</v>
      </c>
      <c r="AG275" s="7" t="s">
        <v>75</v>
      </c>
      <c r="AH275" s="7" t="s">
        <v>75</v>
      </c>
      <c r="AI275" s="7" t="s">
        <v>74</v>
      </c>
      <c r="AJ275" s="7" t="s">
        <v>74</v>
      </c>
      <c r="AK275" s="7" t="s">
        <v>75</v>
      </c>
      <c r="AL275" s="7" t="s">
        <v>75</v>
      </c>
    </row>
    <row r="276" spans="10:38">
      <c r="J276" s="236"/>
      <c r="K276" s="36">
        <v>15</v>
      </c>
      <c r="L276" s="36">
        <v>45</v>
      </c>
      <c r="M276" s="36">
        <v>95</v>
      </c>
      <c r="N276" s="36">
        <v>145</v>
      </c>
      <c r="O276" s="36">
        <v>195</v>
      </c>
      <c r="P276" s="36">
        <v>245</v>
      </c>
      <c r="Q276" s="36">
        <v>295</v>
      </c>
      <c r="R276" s="36">
        <v>345</v>
      </c>
      <c r="S276" s="36">
        <v>395</v>
      </c>
      <c r="T276" s="36">
        <v>445</v>
      </c>
      <c r="U276" s="36">
        <v>15</v>
      </c>
      <c r="V276" s="36">
        <v>45</v>
      </c>
      <c r="W276" s="36">
        <v>95</v>
      </c>
      <c r="X276" s="36">
        <v>145</v>
      </c>
      <c r="Y276" s="36">
        <v>195</v>
      </c>
      <c r="Z276" s="36">
        <v>245</v>
      </c>
      <c r="AA276" s="36">
        <v>295</v>
      </c>
      <c r="AB276" s="36">
        <v>345</v>
      </c>
      <c r="AC276" s="36">
        <v>395</v>
      </c>
      <c r="AD276" s="36">
        <v>445</v>
      </c>
      <c r="AE276" s="30" t="e">
        <f>IF((#REF!-#REF!)&lt;=45,#REF!-#REF!,0)</f>
        <v>#REF!</v>
      </c>
      <c r="AF276" s="30" t="e">
        <f>IF((#REF!-#REF!)&lt;=45,#REF!-#REF!,0)</f>
        <v>#REF!</v>
      </c>
      <c r="AG276" s="30" t="e">
        <f>IF((#REF!-#REF!)&gt;45,#REF!-#REF!,0)</f>
        <v>#REF!</v>
      </c>
      <c r="AH276" s="30" t="e">
        <f>IF((#REF!-#REF!)&gt;45,#REF!-#REF!,0)</f>
        <v>#REF!</v>
      </c>
      <c r="AI276" s="30" t="e">
        <f>IF((#REF!-#REF!)&lt;=45,#REF!-#REF!,0)</f>
        <v>#REF!</v>
      </c>
      <c r="AJ276" s="30" t="e">
        <f>IF((#REF!-#REF!)&lt;=45,#REF!-#REF!,0)</f>
        <v>#REF!</v>
      </c>
      <c r="AK276" s="30" t="e">
        <f>IF((#REF!-#REF!)&gt;45,#REF!-#REF!,0)</f>
        <v>#REF!</v>
      </c>
      <c r="AL276" s="30" t="e">
        <f>IF((#REF!-#REF!)&gt;45,#REF!-#REF!,0)</f>
        <v>#REF!</v>
      </c>
    </row>
    <row r="277" spans="10:38">
      <c r="J277" s="236"/>
      <c r="K277" s="233" t="s">
        <v>97</v>
      </c>
      <c r="L277" s="234"/>
      <c r="M277" s="234"/>
      <c r="N277" s="234"/>
      <c r="O277" s="234"/>
      <c r="P277" s="234"/>
      <c r="Q277" s="234"/>
      <c r="R277" s="234"/>
      <c r="S277" s="234"/>
      <c r="T277" s="234"/>
      <c r="U277" s="234"/>
      <c r="V277" s="234"/>
      <c r="W277" s="234"/>
      <c r="X277" s="234"/>
      <c r="Y277" s="234"/>
      <c r="Z277" s="234"/>
      <c r="AA277" s="234"/>
      <c r="AB277" s="234"/>
      <c r="AC277" s="234"/>
      <c r="AD277" s="235"/>
      <c r="AE277" s="11"/>
      <c r="AF277" s="11"/>
      <c r="AG277" s="11"/>
      <c r="AH277" s="11"/>
      <c r="AI277" s="11"/>
      <c r="AJ277" s="11"/>
      <c r="AK277" s="11"/>
      <c r="AL277" s="11"/>
    </row>
    <row r="278" spans="10:38">
      <c r="J278" s="10">
        <v>25</v>
      </c>
      <c r="K278" s="10">
        <v>4</v>
      </c>
      <c r="L278" s="10">
        <v>10</v>
      </c>
      <c r="M278" s="10">
        <v>20</v>
      </c>
      <c r="N278" s="10">
        <v>29</v>
      </c>
      <c r="O278" s="10">
        <v>40</v>
      </c>
      <c r="P278" s="10">
        <v>51</v>
      </c>
      <c r="Q278" s="10">
        <v>63</v>
      </c>
      <c r="R278" s="10">
        <v>76</v>
      </c>
      <c r="S278" s="10">
        <v>89</v>
      </c>
      <c r="T278" s="10">
        <v>103</v>
      </c>
      <c r="U278" s="10">
        <v>4</v>
      </c>
      <c r="V278" s="10">
        <v>9</v>
      </c>
      <c r="W278" s="10">
        <v>17</v>
      </c>
      <c r="X278" s="10">
        <v>27</v>
      </c>
      <c r="Y278" s="10">
        <v>36</v>
      </c>
      <c r="Z278" s="10">
        <v>46</v>
      </c>
      <c r="AA278" s="10">
        <v>58</v>
      </c>
      <c r="AB278" s="10">
        <v>70</v>
      </c>
      <c r="AC278" s="10">
        <v>82</v>
      </c>
      <c r="AD278" s="10">
        <v>95</v>
      </c>
      <c r="AE278" s="11" t="e">
        <f>IF($AE$276&lt;&gt;0,K278+(L278-K278)*($AE$276-$K$276)/($L$276-$K$276),0)</f>
        <v>#REF!</v>
      </c>
      <c r="AF278" s="11" t="e">
        <f>IF($AF$276&lt;&gt;0,K278+(L278-K278)*($AF$276-$K$276)/($L$276-$K$276),0)</f>
        <v>#REF!</v>
      </c>
      <c r="AG278" s="11" t="e">
        <f>IF($AG$276&lt;&gt;0,L278+(M278-L278)*($AG$276-$L$276)/($M$276-$L$276),0)</f>
        <v>#REF!</v>
      </c>
      <c r="AH278" s="11" t="e">
        <f>IF($AH$276&lt;&gt;0,L278+(M278-L278)*($AH$276-$L$276)/($M$276-$L$276),0)</f>
        <v>#REF!</v>
      </c>
      <c r="AI278" s="11" t="e">
        <f>IF($AI$276&lt;&gt;0,U278+(V278-U278)*($AI$276-$U$276)/($V$276-$U$276),0)</f>
        <v>#REF!</v>
      </c>
      <c r="AJ278" s="11" t="e">
        <f>IF($AJ$276&lt;&gt;0,U278+(V278-U278)*($AJ$276-$U$276)/($V$276-$U$276),0)</f>
        <v>#REF!</v>
      </c>
      <c r="AK278" s="11" t="e">
        <f>IF($AK$276&lt;&gt;0,V278+(W278-V278)*($AK$276-$V$276)/($W$276-$V$276),0)</f>
        <v>#REF!</v>
      </c>
      <c r="AL278" s="11" t="e">
        <f>IF($AL$276&lt;&gt;0,V278+(W278-V278)*($AL$276-$V$276)/($W$276-$V$276),0)</f>
        <v>#REF!</v>
      </c>
    </row>
    <row r="279" spans="10:38">
      <c r="J279" s="10">
        <v>40</v>
      </c>
      <c r="K279" s="10">
        <v>5</v>
      </c>
      <c r="L279" s="10">
        <v>12</v>
      </c>
      <c r="M279" s="10">
        <v>22</v>
      </c>
      <c r="N279" s="10">
        <v>33.5</v>
      </c>
      <c r="O279" s="10">
        <v>45</v>
      </c>
      <c r="P279" s="10">
        <v>58</v>
      </c>
      <c r="Q279" s="10">
        <v>71</v>
      </c>
      <c r="R279" s="10">
        <v>85</v>
      </c>
      <c r="S279" s="10">
        <v>100</v>
      </c>
      <c r="T279" s="10">
        <v>116</v>
      </c>
      <c r="U279" s="10">
        <v>4</v>
      </c>
      <c r="V279" s="10">
        <v>10</v>
      </c>
      <c r="W279" s="10">
        <v>20</v>
      </c>
      <c r="X279" s="10">
        <v>30</v>
      </c>
      <c r="Y279" s="10">
        <v>40</v>
      </c>
      <c r="Z279" s="10">
        <v>52</v>
      </c>
      <c r="AA279" s="10">
        <v>65</v>
      </c>
      <c r="AB279" s="10">
        <v>77</v>
      </c>
      <c r="AC279" s="10">
        <v>91</v>
      </c>
      <c r="AD279" s="10">
        <v>106</v>
      </c>
      <c r="AE279" s="11" t="e">
        <f t="shared" ref="AE279:AE298" si="43">IF($AE$276&lt;&gt;0,K279+(L279-K279)*($AE$276-$K$276)/($L$276-$K$276),0)</f>
        <v>#REF!</v>
      </c>
      <c r="AF279" s="11" t="e">
        <f t="shared" ref="AF279:AF298" si="44">IF($AF$276&lt;&gt;0,K279+(L279-K279)*($AF$276-$K$276)/($L$276-$K$276),0)</f>
        <v>#REF!</v>
      </c>
      <c r="AG279" s="11" t="e">
        <f t="shared" ref="AG279:AG298" si="45">IF($AG$276&lt;&gt;0,L279+(M279-L279)*($AG$276-$L$276)/($M$276-$L$276),0)</f>
        <v>#REF!</v>
      </c>
      <c r="AH279" s="11" t="e">
        <f t="shared" ref="AH279:AH298" si="46">IF($AH$276&lt;&gt;0,L279+(M279-L279)*($AH$276-$L$276)/($M$276-$L$276),0)</f>
        <v>#REF!</v>
      </c>
      <c r="AI279" s="11" t="e">
        <f t="shared" ref="AI279:AI298" si="47">IF($AI$276&lt;&gt;0,U279+(V279-U279)*($AI$276-$U$276)/($V$276-$U$276),0)</f>
        <v>#REF!</v>
      </c>
      <c r="AJ279" s="11" t="e">
        <f t="shared" ref="AJ279:AJ298" si="48">IF($AJ$276&lt;&gt;0,U279+(V279-U279)*($AJ$276-$U$276)/($V$276-$U$276),0)</f>
        <v>#REF!</v>
      </c>
      <c r="AK279" s="11" t="e">
        <f t="shared" ref="AK279:AK298" si="49">IF($AK$276&lt;&gt;0,V279+(W279-V279)*($AK$276-$V$276)/($W$276-$V$276),0)</f>
        <v>#REF!</v>
      </c>
      <c r="AL279" s="11" t="e">
        <f t="shared" ref="AL279:AL298" si="50">IF($AL$276&lt;&gt;0,V279+(W279-V279)*($AL$276-$V$276)/($W$276-$V$276),0)</f>
        <v>#REF!</v>
      </c>
    </row>
    <row r="280" spans="10:38">
      <c r="J280" s="10">
        <v>50</v>
      </c>
      <c r="K280" s="10">
        <v>6</v>
      </c>
      <c r="L280" s="10">
        <v>14</v>
      </c>
      <c r="M280" s="10">
        <v>25</v>
      </c>
      <c r="N280" s="10">
        <v>37</v>
      </c>
      <c r="O280" s="10">
        <v>49</v>
      </c>
      <c r="P280" s="10">
        <v>63</v>
      </c>
      <c r="Q280" s="10">
        <v>77</v>
      </c>
      <c r="R280" s="10">
        <v>92</v>
      </c>
      <c r="S280" s="10">
        <v>108</v>
      </c>
      <c r="T280" s="10">
        <v>126</v>
      </c>
      <c r="U280" s="10">
        <v>5</v>
      </c>
      <c r="V280" s="10">
        <v>12</v>
      </c>
      <c r="W280" s="10">
        <v>22</v>
      </c>
      <c r="X280" s="10">
        <v>33</v>
      </c>
      <c r="Y280" s="10">
        <v>44</v>
      </c>
      <c r="Z280" s="10">
        <v>57</v>
      </c>
      <c r="AA280" s="10">
        <v>70</v>
      </c>
      <c r="AB280" s="10">
        <v>84</v>
      </c>
      <c r="AC280" s="10">
        <v>99</v>
      </c>
      <c r="AD280" s="10">
        <v>114</v>
      </c>
      <c r="AE280" s="11" t="e">
        <f t="shared" si="43"/>
        <v>#REF!</v>
      </c>
      <c r="AF280" s="11" t="e">
        <f t="shared" si="44"/>
        <v>#REF!</v>
      </c>
      <c r="AG280" s="11" t="e">
        <f t="shared" si="45"/>
        <v>#REF!</v>
      </c>
      <c r="AH280" s="11" t="e">
        <f t="shared" si="46"/>
        <v>#REF!</v>
      </c>
      <c r="AI280" s="11" t="e">
        <f t="shared" si="47"/>
        <v>#REF!</v>
      </c>
      <c r="AJ280" s="11" t="e">
        <f t="shared" si="48"/>
        <v>#REF!</v>
      </c>
      <c r="AK280" s="11" t="e">
        <f t="shared" si="49"/>
        <v>#REF!</v>
      </c>
      <c r="AL280" s="11" t="e">
        <f t="shared" si="50"/>
        <v>#REF!</v>
      </c>
    </row>
    <row r="281" spans="10:38">
      <c r="J281" s="10">
        <v>65</v>
      </c>
      <c r="K281" s="10">
        <v>7</v>
      </c>
      <c r="L281" s="10">
        <v>15</v>
      </c>
      <c r="M281" s="10">
        <v>28</v>
      </c>
      <c r="N281" s="10">
        <v>41</v>
      </c>
      <c r="O281" s="10">
        <v>56</v>
      </c>
      <c r="P281" s="10">
        <v>71</v>
      </c>
      <c r="Q281" s="10">
        <v>86</v>
      </c>
      <c r="R281" s="10">
        <v>103</v>
      </c>
      <c r="S281" s="10">
        <v>121</v>
      </c>
      <c r="T281" s="10">
        <v>139</v>
      </c>
      <c r="U281" s="10">
        <v>6</v>
      </c>
      <c r="V281" s="10">
        <v>14</v>
      </c>
      <c r="W281" s="10">
        <v>25</v>
      </c>
      <c r="X281" s="10">
        <v>37</v>
      </c>
      <c r="Y281" s="10">
        <v>50</v>
      </c>
      <c r="Z281" s="10">
        <v>64</v>
      </c>
      <c r="AA281" s="10">
        <v>77</v>
      </c>
      <c r="AB281" s="10">
        <v>93</v>
      </c>
      <c r="AC281" s="10">
        <v>109</v>
      </c>
      <c r="AD281" s="10">
        <v>126</v>
      </c>
      <c r="AE281" s="11" t="e">
        <f t="shared" si="43"/>
        <v>#REF!</v>
      </c>
      <c r="AF281" s="11" t="e">
        <f t="shared" si="44"/>
        <v>#REF!</v>
      </c>
      <c r="AG281" s="11" t="e">
        <f t="shared" si="45"/>
        <v>#REF!</v>
      </c>
      <c r="AH281" s="11" t="e">
        <f t="shared" si="46"/>
        <v>#REF!</v>
      </c>
      <c r="AI281" s="11" t="e">
        <f t="shared" si="47"/>
        <v>#REF!</v>
      </c>
      <c r="AJ281" s="11" t="e">
        <f t="shared" si="48"/>
        <v>#REF!</v>
      </c>
      <c r="AK281" s="11" t="e">
        <f t="shared" si="49"/>
        <v>#REF!</v>
      </c>
      <c r="AL281" s="11" t="e">
        <f t="shared" si="50"/>
        <v>#REF!</v>
      </c>
    </row>
    <row r="282" spans="10:38">
      <c r="J282" s="10">
        <v>80</v>
      </c>
      <c r="K282" s="10">
        <v>8</v>
      </c>
      <c r="L282" s="10">
        <v>17</v>
      </c>
      <c r="M282" s="10">
        <v>31</v>
      </c>
      <c r="N282" s="10">
        <v>45</v>
      </c>
      <c r="O282" s="10">
        <v>59</v>
      </c>
      <c r="P282" s="10">
        <v>76</v>
      </c>
      <c r="Q282" s="10">
        <v>92</v>
      </c>
      <c r="R282" s="10">
        <v>110</v>
      </c>
      <c r="S282" s="10">
        <v>129</v>
      </c>
      <c r="T282" s="10">
        <v>148</v>
      </c>
      <c r="U282" s="10">
        <v>7</v>
      </c>
      <c r="V282" s="10">
        <v>15</v>
      </c>
      <c r="W282" s="10">
        <v>27</v>
      </c>
      <c r="X282" s="10">
        <v>40</v>
      </c>
      <c r="Y282" s="10">
        <v>53</v>
      </c>
      <c r="Z282" s="10">
        <v>67</v>
      </c>
      <c r="AA282" s="10">
        <v>83</v>
      </c>
      <c r="AB282" s="10">
        <v>99</v>
      </c>
      <c r="AC282" s="10">
        <v>116</v>
      </c>
      <c r="AD282" s="10">
        <v>134</v>
      </c>
      <c r="AE282" s="11" t="e">
        <f t="shared" si="43"/>
        <v>#REF!</v>
      </c>
      <c r="AF282" s="11" t="e">
        <f t="shared" si="44"/>
        <v>#REF!</v>
      </c>
      <c r="AG282" s="11" t="e">
        <f t="shared" si="45"/>
        <v>#REF!</v>
      </c>
      <c r="AH282" s="11" t="e">
        <f t="shared" si="46"/>
        <v>#REF!</v>
      </c>
      <c r="AI282" s="11" t="e">
        <f t="shared" si="47"/>
        <v>#REF!</v>
      </c>
      <c r="AJ282" s="11" t="e">
        <f t="shared" si="48"/>
        <v>#REF!</v>
      </c>
      <c r="AK282" s="11" t="e">
        <f t="shared" si="49"/>
        <v>#REF!</v>
      </c>
      <c r="AL282" s="11" t="e">
        <f t="shared" si="50"/>
        <v>#REF!</v>
      </c>
    </row>
    <row r="283" spans="10:38">
      <c r="J283" s="10">
        <v>100</v>
      </c>
      <c r="K283" s="10">
        <v>9</v>
      </c>
      <c r="L283" s="10">
        <v>19</v>
      </c>
      <c r="M283" s="10">
        <v>34</v>
      </c>
      <c r="N283" s="10">
        <v>49</v>
      </c>
      <c r="O283" s="10">
        <v>65</v>
      </c>
      <c r="P283" s="10">
        <v>83</v>
      </c>
      <c r="Q283" s="10">
        <v>100</v>
      </c>
      <c r="R283" s="10">
        <v>120</v>
      </c>
      <c r="S283" s="10">
        <v>139</v>
      </c>
      <c r="T283" s="10">
        <v>161</v>
      </c>
      <c r="U283" s="10">
        <v>8</v>
      </c>
      <c r="V283" s="10">
        <v>16</v>
      </c>
      <c r="W283" s="10">
        <v>29</v>
      </c>
      <c r="X283" s="10">
        <v>43</v>
      </c>
      <c r="Y283" s="10">
        <v>58</v>
      </c>
      <c r="Z283" s="10">
        <v>73</v>
      </c>
      <c r="AA283" s="10">
        <v>89</v>
      </c>
      <c r="AB283" s="10">
        <v>107</v>
      </c>
      <c r="AC283" s="10">
        <v>126</v>
      </c>
      <c r="AD283" s="10">
        <v>144</v>
      </c>
      <c r="AE283" s="11" t="e">
        <f t="shared" si="43"/>
        <v>#REF!</v>
      </c>
      <c r="AF283" s="11" t="e">
        <f t="shared" si="44"/>
        <v>#REF!</v>
      </c>
      <c r="AG283" s="11" t="e">
        <f t="shared" si="45"/>
        <v>#REF!</v>
      </c>
      <c r="AH283" s="11" t="e">
        <f t="shared" si="46"/>
        <v>#REF!</v>
      </c>
      <c r="AI283" s="11" t="e">
        <f t="shared" si="47"/>
        <v>#REF!</v>
      </c>
      <c r="AJ283" s="11" t="e">
        <f t="shared" si="48"/>
        <v>#REF!</v>
      </c>
      <c r="AK283" s="11" t="e">
        <f t="shared" si="49"/>
        <v>#REF!</v>
      </c>
      <c r="AL283" s="11" t="e">
        <f t="shared" si="50"/>
        <v>#REF!</v>
      </c>
    </row>
    <row r="284" spans="10:38">
      <c r="J284" s="10">
        <v>125</v>
      </c>
      <c r="K284" s="10">
        <v>10</v>
      </c>
      <c r="L284" s="10">
        <v>22</v>
      </c>
      <c r="M284" s="10">
        <v>38</v>
      </c>
      <c r="N284" s="10">
        <v>54</v>
      </c>
      <c r="O284" s="10">
        <v>72</v>
      </c>
      <c r="P284" s="10">
        <v>97</v>
      </c>
      <c r="Q284" s="10">
        <v>118</v>
      </c>
      <c r="R284" s="10">
        <v>139</v>
      </c>
      <c r="S284" s="10">
        <v>163</v>
      </c>
      <c r="T284" s="10">
        <v>186</v>
      </c>
      <c r="U284" s="10">
        <v>9</v>
      </c>
      <c r="V284" s="10">
        <v>18</v>
      </c>
      <c r="W284" s="10">
        <v>33</v>
      </c>
      <c r="X284" s="10">
        <v>47</v>
      </c>
      <c r="Y284" s="10">
        <v>64</v>
      </c>
      <c r="Z284" s="10">
        <v>80</v>
      </c>
      <c r="AA284" s="10">
        <v>98</v>
      </c>
      <c r="AB284" s="10">
        <v>117</v>
      </c>
      <c r="AC284" s="10">
        <v>137</v>
      </c>
      <c r="AD284" s="10">
        <v>157</v>
      </c>
      <c r="AE284" s="11" t="e">
        <f t="shared" si="43"/>
        <v>#REF!</v>
      </c>
      <c r="AF284" s="11" t="e">
        <f t="shared" si="44"/>
        <v>#REF!</v>
      </c>
      <c r="AG284" s="11" t="e">
        <f t="shared" si="45"/>
        <v>#REF!</v>
      </c>
      <c r="AH284" s="11" t="e">
        <f t="shared" si="46"/>
        <v>#REF!</v>
      </c>
      <c r="AI284" s="11" t="e">
        <f t="shared" si="47"/>
        <v>#REF!</v>
      </c>
      <c r="AJ284" s="11" t="e">
        <f t="shared" si="48"/>
        <v>#REF!</v>
      </c>
      <c r="AK284" s="11" t="e">
        <f t="shared" si="49"/>
        <v>#REF!</v>
      </c>
      <c r="AL284" s="11" t="e">
        <f t="shared" si="50"/>
        <v>#REF!</v>
      </c>
    </row>
    <row r="285" spans="10:38">
      <c r="J285" s="10">
        <v>150</v>
      </c>
      <c r="K285" s="10">
        <v>11</v>
      </c>
      <c r="L285" s="10">
        <v>23</v>
      </c>
      <c r="M285" s="10">
        <v>41</v>
      </c>
      <c r="N285" s="10">
        <v>60</v>
      </c>
      <c r="O285" s="10">
        <v>79</v>
      </c>
      <c r="P285" s="10">
        <v>106</v>
      </c>
      <c r="Q285" s="10">
        <v>128</v>
      </c>
      <c r="R285" s="10">
        <v>151</v>
      </c>
      <c r="S285" s="10">
        <v>176</v>
      </c>
      <c r="T285" s="10">
        <v>202</v>
      </c>
      <c r="U285" s="10">
        <v>9</v>
      </c>
      <c r="V285" s="10">
        <v>20</v>
      </c>
      <c r="W285" s="10">
        <v>36</v>
      </c>
      <c r="X285" s="10">
        <v>52</v>
      </c>
      <c r="Y285" s="10">
        <v>69</v>
      </c>
      <c r="Z285" s="10">
        <v>87</v>
      </c>
      <c r="AA285" s="10">
        <v>114</v>
      </c>
      <c r="AB285" s="10">
        <v>134</v>
      </c>
      <c r="AC285" s="10">
        <v>157</v>
      </c>
      <c r="AD285" s="10">
        <v>180</v>
      </c>
      <c r="AE285" s="11" t="e">
        <f t="shared" si="43"/>
        <v>#REF!</v>
      </c>
      <c r="AF285" s="11" t="e">
        <f t="shared" si="44"/>
        <v>#REF!</v>
      </c>
      <c r="AG285" s="11" t="e">
        <f t="shared" si="45"/>
        <v>#REF!</v>
      </c>
      <c r="AH285" s="11" t="e">
        <f t="shared" si="46"/>
        <v>#REF!</v>
      </c>
      <c r="AI285" s="11" t="e">
        <f t="shared" si="47"/>
        <v>#REF!</v>
      </c>
      <c r="AJ285" s="11" t="e">
        <f t="shared" si="48"/>
        <v>#REF!</v>
      </c>
      <c r="AK285" s="11" t="e">
        <f t="shared" si="49"/>
        <v>#REF!</v>
      </c>
      <c r="AL285" s="11" t="e">
        <f t="shared" si="50"/>
        <v>#REF!</v>
      </c>
    </row>
    <row r="286" spans="10:38">
      <c r="J286" s="10">
        <v>200</v>
      </c>
      <c r="K286" s="10">
        <v>14</v>
      </c>
      <c r="L286" s="10">
        <v>29</v>
      </c>
      <c r="M286" s="10">
        <v>51</v>
      </c>
      <c r="N286" s="10">
        <v>71</v>
      </c>
      <c r="O286" s="10">
        <v>94</v>
      </c>
      <c r="P286" s="10">
        <v>126</v>
      </c>
      <c r="Q286" s="10">
        <v>151</v>
      </c>
      <c r="R286" s="10">
        <v>178</v>
      </c>
      <c r="S286" s="10">
        <v>206</v>
      </c>
      <c r="T286" s="10">
        <v>236</v>
      </c>
      <c r="U286" s="10">
        <v>12</v>
      </c>
      <c r="V286" s="10">
        <v>24</v>
      </c>
      <c r="W286" s="10">
        <v>43</v>
      </c>
      <c r="X286" s="10">
        <v>62</v>
      </c>
      <c r="Y286" s="10">
        <v>82</v>
      </c>
      <c r="Z286" s="10">
        <v>102</v>
      </c>
      <c r="AA286" s="10">
        <v>132</v>
      </c>
      <c r="AB286" s="10">
        <v>157</v>
      </c>
      <c r="AC286" s="10">
        <v>182</v>
      </c>
      <c r="AD286" s="10">
        <v>208</v>
      </c>
      <c r="AE286" s="11" t="e">
        <f t="shared" si="43"/>
        <v>#REF!</v>
      </c>
      <c r="AF286" s="11" t="e">
        <f t="shared" si="44"/>
        <v>#REF!</v>
      </c>
      <c r="AG286" s="11" t="e">
        <f t="shared" si="45"/>
        <v>#REF!</v>
      </c>
      <c r="AH286" s="11" t="e">
        <f t="shared" si="46"/>
        <v>#REF!</v>
      </c>
      <c r="AI286" s="11" t="e">
        <f t="shared" si="47"/>
        <v>#REF!</v>
      </c>
      <c r="AJ286" s="11" t="e">
        <f t="shared" si="48"/>
        <v>#REF!</v>
      </c>
      <c r="AK286" s="11" t="e">
        <f t="shared" si="49"/>
        <v>#REF!</v>
      </c>
      <c r="AL286" s="11" t="e">
        <f t="shared" si="50"/>
        <v>#REF!</v>
      </c>
    </row>
    <row r="287" spans="10:38">
      <c r="J287" s="10">
        <v>250</v>
      </c>
      <c r="K287" s="10">
        <v>16</v>
      </c>
      <c r="L287" s="10">
        <v>34</v>
      </c>
      <c r="M287" s="10">
        <v>58</v>
      </c>
      <c r="N287" s="10">
        <v>82</v>
      </c>
      <c r="O287" s="10">
        <v>107</v>
      </c>
      <c r="P287" s="10">
        <v>143</v>
      </c>
      <c r="Q287" s="10">
        <v>171</v>
      </c>
      <c r="R287" s="10">
        <v>201</v>
      </c>
      <c r="S287" s="10">
        <v>232</v>
      </c>
      <c r="T287" s="10">
        <v>264</v>
      </c>
      <c r="U287" s="10">
        <v>14</v>
      </c>
      <c r="V287" s="10">
        <v>28</v>
      </c>
      <c r="W287" s="10">
        <v>49</v>
      </c>
      <c r="X287" s="10">
        <v>71</v>
      </c>
      <c r="Y287" s="10">
        <v>92</v>
      </c>
      <c r="Z287" s="10">
        <v>114</v>
      </c>
      <c r="AA287" s="10">
        <v>149</v>
      </c>
      <c r="AB287" s="10">
        <v>175</v>
      </c>
      <c r="AC287" s="10">
        <v>203</v>
      </c>
      <c r="AD287" s="10">
        <v>232</v>
      </c>
      <c r="AE287" s="11" t="e">
        <f t="shared" si="43"/>
        <v>#REF!</v>
      </c>
      <c r="AF287" s="11" t="e">
        <f t="shared" si="44"/>
        <v>#REF!</v>
      </c>
      <c r="AG287" s="11" t="e">
        <f t="shared" si="45"/>
        <v>#REF!</v>
      </c>
      <c r="AH287" s="11" t="e">
        <f t="shared" si="46"/>
        <v>#REF!</v>
      </c>
      <c r="AI287" s="11" t="e">
        <f t="shared" si="47"/>
        <v>#REF!</v>
      </c>
      <c r="AJ287" s="11" t="e">
        <f t="shared" si="48"/>
        <v>#REF!</v>
      </c>
      <c r="AK287" s="11" t="e">
        <f t="shared" si="49"/>
        <v>#REF!</v>
      </c>
      <c r="AL287" s="11" t="e">
        <f t="shared" si="50"/>
        <v>#REF!</v>
      </c>
    </row>
    <row r="288" spans="10:38">
      <c r="J288" s="10">
        <v>300</v>
      </c>
      <c r="K288" s="10">
        <v>19</v>
      </c>
      <c r="L288" s="10">
        <v>38</v>
      </c>
      <c r="M288" s="10">
        <v>65</v>
      </c>
      <c r="N288" s="10">
        <v>91</v>
      </c>
      <c r="O288" s="10">
        <v>119</v>
      </c>
      <c r="P288" s="10">
        <v>158</v>
      </c>
      <c r="Q288" s="10">
        <v>189</v>
      </c>
      <c r="R288" s="10">
        <v>222</v>
      </c>
      <c r="S288" s="10">
        <v>255</v>
      </c>
      <c r="T288" s="10">
        <v>291</v>
      </c>
      <c r="U288" s="10">
        <v>15</v>
      </c>
      <c r="V288" s="10">
        <v>34</v>
      </c>
      <c r="W288" s="10">
        <v>58</v>
      </c>
      <c r="X288" s="10">
        <v>82</v>
      </c>
      <c r="Y288" s="10">
        <v>107</v>
      </c>
      <c r="Z288" s="10">
        <v>132</v>
      </c>
      <c r="AA288" s="10">
        <v>164</v>
      </c>
      <c r="AB288" s="10">
        <v>193</v>
      </c>
      <c r="AC288" s="10">
        <v>223</v>
      </c>
      <c r="AD288" s="10">
        <v>255</v>
      </c>
      <c r="AE288" s="11" t="e">
        <f t="shared" si="43"/>
        <v>#REF!</v>
      </c>
      <c r="AF288" s="11" t="e">
        <f t="shared" si="44"/>
        <v>#REF!</v>
      </c>
      <c r="AG288" s="11" t="e">
        <f t="shared" si="45"/>
        <v>#REF!</v>
      </c>
      <c r="AH288" s="11" t="e">
        <f t="shared" si="46"/>
        <v>#REF!</v>
      </c>
      <c r="AI288" s="11" t="e">
        <f t="shared" si="47"/>
        <v>#REF!</v>
      </c>
      <c r="AJ288" s="11" t="e">
        <f t="shared" si="48"/>
        <v>#REF!</v>
      </c>
      <c r="AK288" s="11" t="e">
        <f t="shared" si="49"/>
        <v>#REF!</v>
      </c>
      <c r="AL288" s="11" t="e">
        <f t="shared" si="50"/>
        <v>#REF!</v>
      </c>
    </row>
    <row r="289" spans="10:38">
      <c r="J289" s="10">
        <v>350</v>
      </c>
      <c r="K289" s="10">
        <v>23</v>
      </c>
      <c r="L289" s="10">
        <v>46</v>
      </c>
      <c r="M289" s="10">
        <v>79</v>
      </c>
      <c r="N289" s="10">
        <v>110</v>
      </c>
      <c r="O289" s="10">
        <v>141</v>
      </c>
      <c r="P289" s="10">
        <v>174</v>
      </c>
      <c r="Q289" s="10">
        <v>207</v>
      </c>
      <c r="R289" s="10">
        <v>243</v>
      </c>
      <c r="S289" s="10">
        <v>279</v>
      </c>
      <c r="T289" s="10">
        <v>316</v>
      </c>
      <c r="U289" s="10">
        <v>19</v>
      </c>
      <c r="V289" s="10">
        <v>39</v>
      </c>
      <c r="W289" s="10">
        <v>66</v>
      </c>
      <c r="X289" s="10">
        <v>93</v>
      </c>
      <c r="Y289" s="10">
        <v>120</v>
      </c>
      <c r="Z289" s="10">
        <v>149</v>
      </c>
      <c r="AA289" s="10">
        <v>179</v>
      </c>
      <c r="AB289" s="10">
        <v>210</v>
      </c>
      <c r="AC289" s="10">
        <v>242</v>
      </c>
      <c r="AD289" s="10">
        <v>275</v>
      </c>
      <c r="AE289" s="11" t="e">
        <f t="shared" si="43"/>
        <v>#REF!</v>
      </c>
      <c r="AF289" s="11" t="e">
        <f t="shared" si="44"/>
        <v>#REF!</v>
      </c>
      <c r="AG289" s="11" t="e">
        <f t="shared" si="45"/>
        <v>#REF!</v>
      </c>
      <c r="AH289" s="11" t="e">
        <f t="shared" si="46"/>
        <v>#REF!</v>
      </c>
      <c r="AI289" s="11" t="e">
        <f t="shared" si="47"/>
        <v>#REF!</v>
      </c>
      <c r="AJ289" s="11" t="e">
        <f t="shared" si="48"/>
        <v>#REF!</v>
      </c>
      <c r="AK289" s="11" t="e">
        <f t="shared" si="49"/>
        <v>#REF!</v>
      </c>
      <c r="AL289" s="11" t="e">
        <f t="shared" si="50"/>
        <v>#REF!</v>
      </c>
    </row>
    <row r="290" spans="10:38">
      <c r="J290" s="10">
        <v>400</v>
      </c>
      <c r="K290" s="10">
        <v>26</v>
      </c>
      <c r="L290" s="10">
        <v>52</v>
      </c>
      <c r="M290" s="10">
        <v>86</v>
      </c>
      <c r="N290" s="10">
        <v>120</v>
      </c>
      <c r="O290" s="10">
        <v>153</v>
      </c>
      <c r="P290" s="10">
        <v>188</v>
      </c>
      <c r="Q290" s="10">
        <v>224</v>
      </c>
      <c r="R290" s="10">
        <v>261</v>
      </c>
      <c r="S290" s="10">
        <v>300</v>
      </c>
      <c r="T290" s="10">
        <v>340</v>
      </c>
      <c r="U290" s="10">
        <v>22</v>
      </c>
      <c r="V290" s="10">
        <v>42</v>
      </c>
      <c r="W290" s="10">
        <v>72</v>
      </c>
      <c r="X290" s="10">
        <v>101</v>
      </c>
      <c r="Y290" s="10">
        <v>131</v>
      </c>
      <c r="Z290" s="10">
        <v>161</v>
      </c>
      <c r="AA290" s="10">
        <v>192</v>
      </c>
      <c r="AB290" s="10">
        <v>225</v>
      </c>
      <c r="AC290" s="10">
        <v>259</v>
      </c>
      <c r="AD290" s="10">
        <v>295</v>
      </c>
      <c r="AE290" s="11" t="e">
        <f t="shared" si="43"/>
        <v>#REF!</v>
      </c>
      <c r="AF290" s="11" t="e">
        <f t="shared" si="44"/>
        <v>#REF!</v>
      </c>
      <c r="AG290" s="11" t="e">
        <f t="shared" si="45"/>
        <v>#REF!</v>
      </c>
      <c r="AH290" s="11" t="e">
        <f t="shared" si="46"/>
        <v>#REF!</v>
      </c>
      <c r="AI290" s="11" t="e">
        <f t="shared" si="47"/>
        <v>#REF!</v>
      </c>
      <c r="AJ290" s="11" t="e">
        <f t="shared" si="48"/>
        <v>#REF!</v>
      </c>
      <c r="AK290" s="11" t="e">
        <f t="shared" si="49"/>
        <v>#REF!</v>
      </c>
      <c r="AL290" s="11" t="e">
        <f t="shared" si="50"/>
        <v>#REF!</v>
      </c>
    </row>
    <row r="291" spans="10:38">
      <c r="J291" s="10">
        <v>450</v>
      </c>
      <c r="K291" s="10">
        <v>28</v>
      </c>
      <c r="L291" s="10">
        <v>56</v>
      </c>
      <c r="M291" s="10">
        <v>94</v>
      </c>
      <c r="N291" s="10">
        <v>129</v>
      </c>
      <c r="O291" s="10">
        <v>165</v>
      </c>
      <c r="P291" s="10">
        <v>202</v>
      </c>
      <c r="Q291" s="10">
        <v>241</v>
      </c>
      <c r="R291" s="10">
        <v>280</v>
      </c>
      <c r="S291" s="10">
        <v>321</v>
      </c>
      <c r="T291" s="10">
        <v>363</v>
      </c>
      <c r="U291" s="10">
        <v>23</v>
      </c>
      <c r="V291" s="10">
        <v>46</v>
      </c>
      <c r="W291" s="10">
        <v>78</v>
      </c>
      <c r="X291" s="10">
        <v>109</v>
      </c>
      <c r="Y291" s="10">
        <v>140</v>
      </c>
      <c r="Z291" s="10">
        <v>172</v>
      </c>
      <c r="AA291" s="10">
        <v>206</v>
      </c>
      <c r="AB291" s="10">
        <v>241</v>
      </c>
      <c r="AC291" s="10">
        <v>277</v>
      </c>
      <c r="AD291" s="10">
        <v>314</v>
      </c>
      <c r="AE291" s="11" t="e">
        <f t="shared" si="43"/>
        <v>#REF!</v>
      </c>
      <c r="AF291" s="11" t="e">
        <f t="shared" si="44"/>
        <v>#REF!</v>
      </c>
      <c r="AG291" s="11" t="e">
        <f t="shared" si="45"/>
        <v>#REF!</v>
      </c>
      <c r="AH291" s="11" t="e">
        <f t="shared" si="46"/>
        <v>#REF!</v>
      </c>
      <c r="AI291" s="11" t="e">
        <f t="shared" si="47"/>
        <v>#REF!</v>
      </c>
      <c r="AJ291" s="11" t="e">
        <f t="shared" si="48"/>
        <v>#REF!</v>
      </c>
      <c r="AK291" s="11" t="e">
        <f t="shared" si="49"/>
        <v>#REF!</v>
      </c>
      <c r="AL291" s="11" t="e">
        <f t="shared" si="50"/>
        <v>#REF!</v>
      </c>
    </row>
    <row r="292" spans="10:38">
      <c r="J292" s="10">
        <v>500</v>
      </c>
      <c r="K292" s="10">
        <v>31</v>
      </c>
      <c r="L292" s="10">
        <v>61</v>
      </c>
      <c r="M292" s="10">
        <v>101</v>
      </c>
      <c r="N292" s="10">
        <v>139</v>
      </c>
      <c r="O292" s="10">
        <v>178</v>
      </c>
      <c r="P292" s="10">
        <v>218</v>
      </c>
      <c r="Q292" s="10">
        <v>258</v>
      </c>
      <c r="R292" s="10">
        <v>300</v>
      </c>
      <c r="S292" s="10">
        <v>343</v>
      </c>
      <c r="T292" s="10">
        <v>388</v>
      </c>
      <c r="U292" s="10">
        <v>26</v>
      </c>
      <c r="V292" s="10">
        <v>50</v>
      </c>
      <c r="W292" s="10">
        <v>84</v>
      </c>
      <c r="X292" s="10">
        <v>117</v>
      </c>
      <c r="Y292" s="10">
        <v>151</v>
      </c>
      <c r="Z292" s="10">
        <v>185</v>
      </c>
      <c r="AA292" s="10">
        <v>220</v>
      </c>
      <c r="AB292" s="10">
        <v>257</v>
      </c>
      <c r="AC292" s="10">
        <v>295</v>
      </c>
      <c r="AD292" s="10">
        <v>335</v>
      </c>
      <c r="AE292" s="11" t="e">
        <f t="shared" si="43"/>
        <v>#REF!</v>
      </c>
      <c r="AF292" s="11" t="e">
        <f t="shared" si="44"/>
        <v>#REF!</v>
      </c>
      <c r="AG292" s="11" t="e">
        <f t="shared" si="45"/>
        <v>#REF!</v>
      </c>
      <c r="AH292" s="11" t="e">
        <f t="shared" si="46"/>
        <v>#REF!</v>
      </c>
      <c r="AI292" s="11" t="e">
        <f t="shared" si="47"/>
        <v>#REF!</v>
      </c>
      <c r="AJ292" s="11" t="e">
        <f t="shared" si="48"/>
        <v>#REF!</v>
      </c>
      <c r="AK292" s="11" t="e">
        <f t="shared" si="49"/>
        <v>#REF!</v>
      </c>
      <c r="AL292" s="11" t="e">
        <f t="shared" si="50"/>
        <v>#REF!</v>
      </c>
    </row>
    <row r="293" spans="10:38">
      <c r="J293" s="10">
        <v>600</v>
      </c>
      <c r="K293" s="10">
        <v>36</v>
      </c>
      <c r="L293" s="10">
        <v>71</v>
      </c>
      <c r="M293" s="10">
        <v>116</v>
      </c>
      <c r="N293" s="10">
        <v>159</v>
      </c>
      <c r="O293" s="10">
        <v>202</v>
      </c>
      <c r="P293" s="10">
        <v>245</v>
      </c>
      <c r="Q293" s="10">
        <v>291</v>
      </c>
      <c r="R293" s="10">
        <v>336</v>
      </c>
      <c r="S293" s="10">
        <v>384</v>
      </c>
      <c r="T293" s="10">
        <v>433</v>
      </c>
      <c r="U293" s="10">
        <v>29</v>
      </c>
      <c r="V293" s="10">
        <v>58</v>
      </c>
      <c r="W293" s="10">
        <v>96</v>
      </c>
      <c r="X293" s="10">
        <v>132</v>
      </c>
      <c r="Y293" s="10">
        <v>169</v>
      </c>
      <c r="Z293" s="10">
        <v>207</v>
      </c>
      <c r="AA293" s="10">
        <v>246</v>
      </c>
      <c r="AB293" s="10">
        <v>286</v>
      </c>
      <c r="AC293" s="10">
        <v>329</v>
      </c>
      <c r="AD293" s="10">
        <v>372</v>
      </c>
      <c r="AE293" s="11" t="e">
        <f t="shared" si="43"/>
        <v>#REF!</v>
      </c>
      <c r="AF293" s="11" t="e">
        <f t="shared" si="44"/>
        <v>#REF!</v>
      </c>
      <c r="AG293" s="11" t="e">
        <f t="shared" si="45"/>
        <v>#REF!</v>
      </c>
      <c r="AH293" s="11" t="e">
        <f t="shared" si="46"/>
        <v>#REF!</v>
      </c>
      <c r="AI293" s="11" t="e">
        <f t="shared" si="47"/>
        <v>#REF!</v>
      </c>
      <c r="AJ293" s="11" t="e">
        <f t="shared" si="48"/>
        <v>#REF!</v>
      </c>
      <c r="AK293" s="11" t="e">
        <f t="shared" si="49"/>
        <v>#REF!</v>
      </c>
      <c r="AL293" s="11" t="e">
        <f t="shared" si="50"/>
        <v>#REF!</v>
      </c>
    </row>
    <row r="294" spans="10:38">
      <c r="J294" s="10">
        <v>700</v>
      </c>
      <c r="K294" s="10">
        <v>40</v>
      </c>
      <c r="L294" s="10">
        <v>78</v>
      </c>
      <c r="M294" s="10">
        <v>129</v>
      </c>
      <c r="N294" s="10">
        <v>175</v>
      </c>
      <c r="O294" s="10">
        <v>223</v>
      </c>
      <c r="P294" s="10">
        <v>270</v>
      </c>
      <c r="Q294" s="10">
        <v>319</v>
      </c>
      <c r="R294" s="10">
        <v>369</v>
      </c>
      <c r="S294" s="10">
        <v>421</v>
      </c>
      <c r="T294" s="10">
        <v>474</v>
      </c>
      <c r="U294" s="10">
        <v>33</v>
      </c>
      <c r="V294" s="10">
        <v>65</v>
      </c>
      <c r="W294" s="10">
        <v>107</v>
      </c>
      <c r="X294" s="10">
        <v>146</v>
      </c>
      <c r="Y294" s="10">
        <v>187</v>
      </c>
      <c r="Z294" s="10">
        <v>227</v>
      </c>
      <c r="AA294" s="10">
        <v>269</v>
      </c>
      <c r="AB294" s="10">
        <v>313</v>
      </c>
      <c r="AC294" s="10">
        <v>358</v>
      </c>
      <c r="AD294" s="10">
        <v>404</v>
      </c>
      <c r="AE294" s="11" t="e">
        <f t="shared" si="43"/>
        <v>#REF!</v>
      </c>
      <c r="AF294" s="11" t="e">
        <f t="shared" si="44"/>
        <v>#REF!</v>
      </c>
      <c r="AG294" s="11" t="e">
        <f t="shared" si="45"/>
        <v>#REF!</v>
      </c>
      <c r="AH294" s="11" t="e">
        <f t="shared" si="46"/>
        <v>#REF!</v>
      </c>
      <c r="AI294" s="11" t="e">
        <f t="shared" si="47"/>
        <v>#REF!</v>
      </c>
      <c r="AJ294" s="11" t="e">
        <f t="shared" si="48"/>
        <v>#REF!</v>
      </c>
      <c r="AK294" s="11" t="e">
        <f t="shared" si="49"/>
        <v>#REF!</v>
      </c>
      <c r="AL294" s="11" t="e">
        <f t="shared" si="50"/>
        <v>#REF!</v>
      </c>
    </row>
    <row r="295" spans="10:38">
      <c r="J295" s="10">
        <v>800</v>
      </c>
      <c r="K295" s="10">
        <v>46</v>
      </c>
      <c r="L295" s="10">
        <v>88</v>
      </c>
      <c r="M295" s="10">
        <v>143</v>
      </c>
      <c r="N295" s="10">
        <v>194</v>
      </c>
      <c r="O295" s="10">
        <v>246</v>
      </c>
      <c r="P295" s="10">
        <v>298</v>
      </c>
      <c r="Q295" s="10">
        <v>350</v>
      </c>
      <c r="R295" s="10">
        <v>404</v>
      </c>
      <c r="S295" s="10">
        <v>460</v>
      </c>
      <c r="T295" s="10">
        <v>518</v>
      </c>
      <c r="U295" s="10">
        <v>37</v>
      </c>
      <c r="V295" s="10">
        <v>71</v>
      </c>
      <c r="W295" s="10">
        <v>118</v>
      </c>
      <c r="X295" s="10">
        <v>162</v>
      </c>
      <c r="Y295" s="10">
        <v>205</v>
      </c>
      <c r="Z295" s="10">
        <v>249</v>
      </c>
      <c r="AA295" s="10">
        <v>295</v>
      </c>
      <c r="AB295" s="10">
        <v>341</v>
      </c>
      <c r="AC295" s="10">
        <v>390</v>
      </c>
      <c r="AD295" s="10">
        <v>439</v>
      </c>
      <c r="AE295" s="11" t="e">
        <f t="shared" si="43"/>
        <v>#REF!</v>
      </c>
      <c r="AF295" s="11" t="e">
        <f t="shared" si="44"/>
        <v>#REF!</v>
      </c>
      <c r="AG295" s="11" t="e">
        <f t="shared" si="45"/>
        <v>#REF!</v>
      </c>
      <c r="AH295" s="11" t="e">
        <f t="shared" si="46"/>
        <v>#REF!</v>
      </c>
      <c r="AI295" s="11" t="e">
        <f t="shared" si="47"/>
        <v>#REF!</v>
      </c>
      <c r="AJ295" s="11" t="e">
        <f t="shared" si="48"/>
        <v>#REF!</v>
      </c>
      <c r="AK295" s="11" t="e">
        <f t="shared" si="49"/>
        <v>#REF!</v>
      </c>
      <c r="AL295" s="11" t="e">
        <f t="shared" si="50"/>
        <v>#REF!</v>
      </c>
    </row>
    <row r="296" spans="10:38">
      <c r="J296" s="10">
        <v>900</v>
      </c>
      <c r="K296" s="10">
        <v>51</v>
      </c>
      <c r="L296" s="10">
        <v>96</v>
      </c>
      <c r="M296" s="10">
        <v>157</v>
      </c>
      <c r="N296" s="10">
        <v>213</v>
      </c>
      <c r="O296" s="10">
        <v>268</v>
      </c>
      <c r="P296" s="10">
        <v>324</v>
      </c>
      <c r="Q296" s="10">
        <v>381</v>
      </c>
      <c r="R296" s="10">
        <v>439</v>
      </c>
      <c r="S296" s="10">
        <v>500</v>
      </c>
      <c r="T296" s="10">
        <v>561</v>
      </c>
      <c r="U296" s="10">
        <v>40</v>
      </c>
      <c r="V296" s="10">
        <v>78</v>
      </c>
      <c r="W296" s="10">
        <v>129</v>
      </c>
      <c r="X296" s="10">
        <v>176</v>
      </c>
      <c r="Y296" s="10">
        <v>223</v>
      </c>
      <c r="Z296" s="10">
        <v>271</v>
      </c>
      <c r="AA296" s="10">
        <v>320</v>
      </c>
      <c r="AB296" s="10">
        <v>370</v>
      </c>
      <c r="AC296" s="10">
        <v>421</v>
      </c>
      <c r="AD296" s="10">
        <v>475</v>
      </c>
      <c r="AE296" s="11" t="e">
        <f t="shared" si="43"/>
        <v>#REF!</v>
      </c>
      <c r="AF296" s="11" t="e">
        <f t="shared" si="44"/>
        <v>#REF!</v>
      </c>
      <c r="AG296" s="11" t="e">
        <f t="shared" si="45"/>
        <v>#REF!</v>
      </c>
      <c r="AH296" s="11" t="e">
        <f t="shared" si="46"/>
        <v>#REF!</v>
      </c>
      <c r="AI296" s="11" t="e">
        <f t="shared" si="47"/>
        <v>#REF!</v>
      </c>
      <c r="AJ296" s="11" t="e">
        <f t="shared" si="48"/>
        <v>#REF!</v>
      </c>
      <c r="AK296" s="11" t="e">
        <f t="shared" si="49"/>
        <v>#REF!</v>
      </c>
      <c r="AL296" s="11" t="e">
        <f t="shared" si="50"/>
        <v>#REF!</v>
      </c>
    </row>
    <row r="297" spans="10:38">
      <c r="J297" s="10">
        <v>1000</v>
      </c>
      <c r="K297" s="10">
        <v>55</v>
      </c>
      <c r="L297" s="10">
        <v>106</v>
      </c>
      <c r="M297" s="10">
        <v>171</v>
      </c>
      <c r="N297" s="10">
        <v>231</v>
      </c>
      <c r="O297" s="10">
        <v>292</v>
      </c>
      <c r="P297" s="10">
        <v>351</v>
      </c>
      <c r="Q297" s="10">
        <v>412</v>
      </c>
      <c r="R297" s="10">
        <v>475</v>
      </c>
      <c r="S297" s="10">
        <v>538</v>
      </c>
      <c r="T297" s="10">
        <v>604</v>
      </c>
      <c r="U297" s="10">
        <v>45</v>
      </c>
      <c r="V297" s="10">
        <v>86</v>
      </c>
      <c r="W297" s="10">
        <v>140</v>
      </c>
      <c r="X297" s="10">
        <v>191</v>
      </c>
      <c r="Y297" s="10">
        <v>242</v>
      </c>
      <c r="Z297" s="10">
        <v>292</v>
      </c>
      <c r="AA297" s="10">
        <v>344</v>
      </c>
      <c r="AB297" s="10">
        <v>398</v>
      </c>
      <c r="AC297" s="10">
        <v>453</v>
      </c>
      <c r="AD297" s="10">
        <v>509</v>
      </c>
      <c r="AE297" s="11" t="e">
        <f t="shared" si="43"/>
        <v>#REF!</v>
      </c>
      <c r="AF297" s="11" t="e">
        <f t="shared" si="44"/>
        <v>#REF!</v>
      </c>
      <c r="AG297" s="11" t="e">
        <f t="shared" si="45"/>
        <v>#REF!</v>
      </c>
      <c r="AH297" s="11" t="e">
        <f t="shared" si="46"/>
        <v>#REF!</v>
      </c>
      <c r="AI297" s="11" t="e">
        <f t="shared" si="47"/>
        <v>#REF!</v>
      </c>
      <c r="AJ297" s="11" t="e">
        <f t="shared" si="48"/>
        <v>#REF!</v>
      </c>
      <c r="AK297" s="11" t="e">
        <f t="shared" si="49"/>
        <v>#REF!</v>
      </c>
      <c r="AL297" s="11" t="e">
        <f t="shared" si="50"/>
        <v>#REF!</v>
      </c>
    </row>
    <row r="298" spans="10:38">
      <c r="J298" s="10">
        <v>1400</v>
      </c>
      <c r="K298" s="10">
        <v>75</v>
      </c>
      <c r="L298" s="10">
        <v>142</v>
      </c>
      <c r="M298" s="10">
        <v>227</v>
      </c>
      <c r="N298" s="10">
        <v>305</v>
      </c>
      <c r="O298" s="10">
        <v>382</v>
      </c>
      <c r="P298" s="10">
        <v>458</v>
      </c>
      <c r="Q298" s="10">
        <v>534</v>
      </c>
      <c r="R298" s="10">
        <v>612</v>
      </c>
      <c r="S298" s="10">
        <v>691</v>
      </c>
      <c r="T298" s="10">
        <v>772</v>
      </c>
      <c r="U298" s="10">
        <v>60</v>
      </c>
      <c r="V298" s="10">
        <v>114</v>
      </c>
      <c r="W298" s="10">
        <v>185</v>
      </c>
      <c r="X298" s="10">
        <v>250</v>
      </c>
      <c r="Y298" s="10">
        <v>313</v>
      </c>
      <c r="Z298" s="10">
        <v>378</v>
      </c>
      <c r="AA298" s="10">
        <v>442</v>
      </c>
      <c r="AB298" s="10">
        <v>508</v>
      </c>
      <c r="AC298" s="10">
        <v>576</v>
      </c>
      <c r="AD298" s="10">
        <v>645</v>
      </c>
      <c r="AE298" s="11" t="e">
        <f t="shared" si="43"/>
        <v>#REF!</v>
      </c>
      <c r="AF298" s="11" t="e">
        <f t="shared" si="44"/>
        <v>#REF!</v>
      </c>
      <c r="AG298" s="11" t="e">
        <f t="shared" si="45"/>
        <v>#REF!</v>
      </c>
      <c r="AH298" s="11" t="e">
        <f t="shared" si="46"/>
        <v>#REF!</v>
      </c>
      <c r="AI298" s="11" t="e">
        <f t="shared" si="47"/>
        <v>#REF!</v>
      </c>
      <c r="AJ298" s="11" t="e">
        <f t="shared" si="48"/>
        <v>#REF!</v>
      </c>
      <c r="AK298" s="11" t="e">
        <f t="shared" si="49"/>
        <v>#REF!</v>
      </c>
      <c r="AL298" s="11" t="e">
        <f t="shared" si="50"/>
        <v>#REF!</v>
      </c>
    </row>
  </sheetData>
  <mergeCells count="117">
    <mergeCell ref="AI273:AL273"/>
    <mergeCell ref="K274:T274"/>
    <mergeCell ref="U274:AD274"/>
    <mergeCell ref="K275:AD275"/>
    <mergeCell ref="K277:AD277"/>
    <mergeCell ref="J270:AD270"/>
    <mergeCell ref="J271:AD271"/>
    <mergeCell ref="J273:J277"/>
    <mergeCell ref="K273:T273"/>
    <mergeCell ref="U273:AD273"/>
    <mergeCell ref="AE273:AH273"/>
    <mergeCell ref="J240:J244"/>
    <mergeCell ref="K240:P240"/>
    <mergeCell ref="Q240:Q243"/>
    <mergeCell ref="R240:R243"/>
    <mergeCell ref="K241:M241"/>
    <mergeCell ref="N241:P241"/>
    <mergeCell ref="K242:M242"/>
    <mergeCell ref="N242:P242"/>
    <mergeCell ref="K243:P243"/>
    <mergeCell ref="N208:P208"/>
    <mergeCell ref="K209:M209"/>
    <mergeCell ref="N209:P209"/>
    <mergeCell ref="K210:P210"/>
    <mergeCell ref="J237:P237"/>
    <mergeCell ref="J238:P238"/>
    <mergeCell ref="J201:V201"/>
    <mergeCell ref="J202:V202"/>
    <mergeCell ref="J204:P204"/>
    <mergeCell ref="J205:P205"/>
    <mergeCell ref="Q205:V205"/>
    <mergeCell ref="J207:J211"/>
    <mergeCell ref="K207:P207"/>
    <mergeCell ref="Q207:Q210"/>
    <mergeCell ref="R207:R210"/>
    <mergeCell ref="K208:M208"/>
    <mergeCell ref="AI173:AL173"/>
    <mergeCell ref="K174:T174"/>
    <mergeCell ref="U174:AD174"/>
    <mergeCell ref="K175:AD175"/>
    <mergeCell ref="K177:AD177"/>
    <mergeCell ref="J200:V200"/>
    <mergeCell ref="J170:V170"/>
    <mergeCell ref="J171:V171"/>
    <mergeCell ref="J173:J177"/>
    <mergeCell ref="K173:T173"/>
    <mergeCell ref="U173:AD173"/>
    <mergeCell ref="AE173:AH173"/>
    <mergeCell ref="J133:V133"/>
    <mergeCell ref="J135:V135"/>
    <mergeCell ref="J136:V136"/>
    <mergeCell ref="J138:J144"/>
    <mergeCell ref="K138:V138"/>
    <mergeCell ref="W138:X143"/>
    <mergeCell ref="AI104:AL104"/>
    <mergeCell ref="K105:AD105"/>
    <mergeCell ref="K107:AD107"/>
    <mergeCell ref="J130:V130"/>
    <mergeCell ref="J131:V131"/>
    <mergeCell ref="J132:V132"/>
    <mergeCell ref="Y138:Z143"/>
    <mergeCell ref="AA138:AA143"/>
    <mergeCell ref="AB138:AB143"/>
    <mergeCell ref="K139:P139"/>
    <mergeCell ref="Q139:V139"/>
    <mergeCell ref="K140:P140"/>
    <mergeCell ref="Q140:V140"/>
    <mergeCell ref="K141:V141"/>
    <mergeCell ref="K143:V143"/>
    <mergeCell ref="J101:AF101"/>
    <mergeCell ref="J102:AF102"/>
    <mergeCell ref="J104:J107"/>
    <mergeCell ref="K104:T104"/>
    <mergeCell ref="U104:AD104"/>
    <mergeCell ref="AE104:AH104"/>
    <mergeCell ref="AA69:AA74"/>
    <mergeCell ref="AB69:AB74"/>
    <mergeCell ref="K70:P70"/>
    <mergeCell ref="Q70:V70"/>
    <mergeCell ref="K71:P71"/>
    <mergeCell ref="Q71:V71"/>
    <mergeCell ref="K72:V72"/>
    <mergeCell ref="K74:V74"/>
    <mergeCell ref="Y69:Z74"/>
    <mergeCell ref="X40:X45"/>
    <mergeCell ref="K41:N41"/>
    <mergeCell ref="O41:R41"/>
    <mergeCell ref="K42:N42"/>
    <mergeCell ref="O42:R42"/>
    <mergeCell ref="K43:R43"/>
    <mergeCell ref="K45:R45"/>
    <mergeCell ref="K40:R40"/>
    <mergeCell ref="S40:T45"/>
    <mergeCell ref="B4:F4"/>
    <mergeCell ref="J4:W4"/>
    <mergeCell ref="B5:F5"/>
    <mergeCell ref="J5:W5"/>
    <mergeCell ref="B6:F6"/>
    <mergeCell ref="J6:W6"/>
    <mergeCell ref="J66:V66"/>
    <mergeCell ref="J67:V67"/>
    <mergeCell ref="J69:J75"/>
    <mergeCell ref="K69:V69"/>
    <mergeCell ref="W69:X74"/>
    <mergeCell ref="J40:J46"/>
    <mergeCell ref="J36:R36"/>
    <mergeCell ref="J37:R37"/>
    <mergeCell ref="J38:R38"/>
    <mergeCell ref="B7:F7"/>
    <mergeCell ref="J7:W7"/>
    <mergeCell ref="B9:B10"/>
    <mergeCell ref="C9:F9"/>
    <mergeCell ref="J9:J11"/>
    <mergeCell ref="K9:U9"/>
    <mergeCell ref="K11:U11"/>
    <mergeCell ref="U40:V45"/>
    <mergeCell ref="W40:W45"/>
  </mergeCells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98"/>
  <sheetViews>
    <sheetView zoomScaleNormal="100" workbookViewId="0"/>
  </sheetViews>
  <sheetFormatPr defaultRowHeight="12"/>
  <cols>
    <col min="1" max="1" width="9.140625" style="2"/>
    <col min="2" max="2" width="10" style="2" bestFit="1" customWidth="1"/>
    <col min="3" max="6" width="15.28515625" style="2" bestFit="1" customWidth="1"/>
    <col min="7" max="7" width="15.140625" style="2" customWidth="1"/>
    <col min="8" max="9" width="9.140625" style="2" customWidth="1"/>
    <col min="10" max="10" width="10.7109375" style="2" customWidth="1"/>
    <col min="11" max="11" width="11.28515625" style="2" bestFit="1" customWidth="1"/>
    <col min="12" max="12" width="10.28515625" style="2" bestFit="1" customWidth="1"/>
    <col min="13" max="13" width="11.28515625" style="2" bestFit="1" customWidth="1"/>
    <col min="14" max="14" width="10.28515625" style="2" bestFit="1" customWidth="1"/>
    <col min="15" max="15" width="11.28515625" style="2" bestFit="1" customWidth="1"/>
    <col min="16" max="16" width="10.28515625" style="2" bestFit="1" customWidth="1"/>
    <col min="17" max="17" width="11.28515625" style="2" bestFit="1" customWidth="1"/>
    <col min="18" max="18" width="11.28515625" style="2" customWidth="1"/>
    <col min="19" max="19" width="12" style="2" bestFit="1" customWidth="1"/>
    <col min="20" max="20" width="12" style="2" customWidth="1"/>
    <col min="21" max="21" width="12" style="2" bestFit="1" customWidth="1"/>
    <col min="22" max="22" width="12" style="2" customWidth="1"/>
    <col min="23" max="24" width="12" style="2" bestFit="1" customWidth="1"/>
    <col min="25" max="39" width="12" style="2" customWidth="1"/>
    <col min="40" max="16384" width="9.140625" style="2"/>
  </cols>
  <sheetData>
    <row r="1" spans="1:28">
      <c r="A1" s="1" t="s">
        <v>5</v>
      </c>
    </row>
    <row r="2" spans="1:28">
      <c r="A2" s="1" t="s">
        <v>6</v>
      </c>
    </row>
    <row r="4" spans="1:28" ht="12.75">
      <c r="B4" s="198" t="s">
        <v>7</v>
      </c>
      <c r="C4" s="198"/>
      <c r="D4" s="198"/>
      <c r="E4" s="198"/>
      <c r="F4" s="198"/>
      <c r="G4" s="3"/>
      <c r="I4" s="4"/>
      <c r="J4" s="198" t="s">
        <v>8</v>
      </c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</row>
    <row r="5" spans="1:28" ht="13.5">
      <c r="B5" s="198" t="s">
        <v>9</v>
      </c>
      <c r="C5" s="198"/>
      <c r="D5" s="198"/>
      <c r="E5" s="198"/>
      <c r="F5" s="198"/>
      <c r="G5" s="3"/>
      <c r="I5" s="4"/>
      <c r="J5" s="198" t="s">
        <v>10</v>
      </c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</row>
    <row r="6" spans="1:28" ht="14.25">
      <c r="B6" s="198" t="s">
        <v>11</v>
      </c>
      <c r="C6" s="198"/>
      <c r="D6" s="198"/>
      <c r="E6" s="198"/>
      <c r="F6" s="198"/>
      <c r="G6" s="3"/>
      <c r="I6" s="4"/>
      <c r="J6" s="198" t="s">
        <v>12</v>
      </c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Y6" s="4"/>
      <c r="Z6" s="4"/>
      <c r="AA6" s="4"/>
      <c r="AB6" s="4"/>
    </row>
    <row r="7" spans="1:28" ht="12.75">
      <c r="B7" s="198" t="s">
        <v>13</v>
      </c>
      <c r="C7" s="198"/>
      <c r="D7" s="198"/>
      <c r="E7" s="198"/>
      <c r="F7" s="198"/>
      <c r="G7" s="3"/>
      <c r="J7" s="198" t="s">
        <v>14</v>
      </c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</row>
    <row r="8" spans="1:28" ht="12.75">
      <c r="V8" s="5" t="s">
        <v>15</v>
      </c>
      <c r="W8" s="5" t="s">
        <v>16</v>
      </c>
      <c r="X8" s="5" t="s">
        <v>15</v>
      </c>
      <c r="Y8" s="5" t="s">
        <v>16</v>
      </c>
    </row>
    <row r="9" spans="1:28" ht="30" customHeight="1">
      <c r="B9" s="209" t="s">
        <v>17</v>
      </c>
      <c r="C9" s="209" t="s">
        <v>18</v>
      </c>
      <c r="D9" s="209"/>
      <c r="E9" s="209"/>
      <c r="F9" s="209"/>
      <c r="G9" s="6" t="s">
        <v>19</v>
      </c>
      <c r="J9" s="209" t="s">
        <v>20</v>
      </c>
      <c r="K9" s="210" t="s">
        <v>21</v>
      </c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7" t="s">
        <v>22</v>
      </c>
      <c r="W9" s="7" t="s">
        <v>22</v>
      </c>
      <c r="X9" s="7" t="s">
        <v>23</v>
      </c>
      <c r="Y9" s="7" t="s">
        <v>23</v>
      </c>
    </row>
    <row r="10" spans="1:28" ht="90.75">
      <c r="B10" s="209"/>
      <c r="C10" s="8" t="s">
        <v>24</v>
      </c>
      <c r="D10" s="8" t="s">
        <v>25</v>
      </c>
      <c r="E10" s="8" t="s">
        <v>26</v>
      </c>
      <c r="F10" s="8" t="s">
        <v>27</v>
      </c>
      <c r="G10" s="9" t="e">
        <f>#REF!</f>
        <v>#REF!</v>
      </c>
      <c r="J10" s="209"/>
      <c r="K10" s="8">
        <v>45</v>
      </c>
      <c r="L10" s="8">
        <v>70</v>
      </c>
      <c r="M10" s="8">
        <v>95</v>
      </c>
      <c r="N10" s="8">
        <v>120</v>
      </c>
      <c r="O10" s="8">
        <v>145</v>
      </c>
      <c r="P10" s="8">
        <v>195</v>
      </c>
      <c r="Q10" s="8">
        <v>245</v>
      </c>
      <c r="R10" s="8">
        <v>295</v>
      </c>
      <c r="S10" s="8">
        <v>345</v>
      </c>
      <c r="T10" s="8">
        <v>395</v>
      </c>
      <c r="U10" s="8">
        <v>445</v>
      </c>
      <c r="V10" s="9" t="e">
        <f>IF((#REF!-#REF!)&lt;=70,#REF!-#REF!,0)</f>
        <v>#REF!</v>
      </c>
      <c r="W10" s="9" t="e">
        <f>IF((#REF!-#REF!)&lt;=70,#REF!-#REF!,0)</f>
        <v>#REF!</v>
      </c>
      <c r="X10" s="9" t="e">
        <f>IF((#REF!-#REF!)&gt;70,#REF!-#REF!,0)</f>
        <v>#REF!</v>
      </c>
      <c r="Y10" s="9" t="e">
        <f>IF((#REF!-#REF!)&gt;70,#REF!-#REF!,0)</f>
        <v>#REF!</v>
      </c>
    </row>
    <row r="11" spans="1:28" ht="12.75" customHeight="1">
      <c r="B11" s="10">
        <v>25</v>
      </c>
      <c r="C11" s="10">
        <v>20</v>
      </c>
      <c r="D11" s="10">
        <v>45</v>
      </c>
      <c r="E11" s="10">
        <v>52</v>
      </c>
      <c r="F11" s="10">
        <v>58</v>
      </c>
      <c r="G11" s="11" t="e">
        <f t="shared" ref="G11:G30" si="0">D11+(E11-D11)*($G$10-52.5)/(65-52.5)</f>
        <v>#REF!</v>
      </c>
      <c r="J11" s="209"/>
      <c r="K11" s="210" t="s">
        <v>28</v>
      </c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12"/>
      <c r="W11" s="13"/>
      <c r="X11" s="13"/>
      <c r="Y11" s="14"/>
    </row>
    <row r="12" spans="1:28" ht="12.75">
      <c r="B12" s="10">
        <v>50</v>
      </c>
      <c r="C12" s="10">
        <v>25</v>
      </c>
      <c r="D12" s="10">
        <v>56</v>
      </c>
      <c r="E12" s="10">
        <v>65</v>
      </c>
      <c r="F12" s="10">
        <v>72</v>
      </c>
      <c r="G12" s="11" t="e">
        <f t="shared" si="0"/>
        <v>#REF!</v>
      </c>
      <c r="I12" s="15"/>
      <c r="J12" s="16">
        <v>25</v>
      </c>
      <c r="K12" s="17">
        <v>15</v>
      </c>
      <c r="L12" s="17">
        <v>23</v>
      </c>
      <c r="M12" s="17">
        <v>31</v>
      </c>
      <c r="N12" s="17">
        <v>38</v>
      </c>
      <c r="O12" s="17">
        <v>46</v>
      </c>
      <c r="P12" s="17">
        <v>62</v>
      </c>
      <c r="Q12" s="17">
        <v>77</v>
      </c>
      <c r="R12" s="17">
        <v>93</v>
      </c>
      <c r="S12" s="17">
        <v>108</v>
      </c>
      <c r="T12" s="17">
        <v>124</v>
      </c>
      <c r="U12" s="17">
        <v>140</v>
      </c>
      <c r="V12" s="18" t="e">
        <f t="shared" ref="V12:V33" si="1">IF($V$10&lt;&gt;0,K12+(L12-K12)*($V$10-$K$10)/($L$10-$K$10),0)</f>
        <v>#REF!</v>
      </c>
      <c r="W12" s="18" t="e">
        <f t="shared" ref="W12:W33" si="2">IF($W$10&lt;&gt;0,K12+(L12-K12)*($W$10-$K$10)/($L$10-$K$10),0)</f>
        <v>#REF!</v>
      </c>
      <c r="X12" s="18" t="e">
        <f t="shared" ref="X12:X33" si="3">IF($X$10&lt;&gt;0,L12+(M12-L12)*($X$10-$L$10)/($M$10-$L$10),0)</f>
        <v>#REF!</v>
      </c>
      <c r="Y12" s="18" t="e">
        <f t="shared" ref="Y12:Y33" si="4">IF($Y$10&lt;&gt;0,L12+(M12-L12)*($Y$10-$L$10)/($M$10-$L$10),0)</f>
        <v>#REF!</v>
      </c>
    </row>
    <row r="13" spans="1:28" ht="12.75">
      <c r="B13" s="10">
        <v>70</v>
      </c>
      <c r="C13" s="10">
        <v>29</v>
      </c>
      <c r="D13" s="10">
        <v>64</v>
      </c>
      <c r="E13" s="10">
        <v>74</v>
      </c>
      <c r="F13" s="10">
        <v>82</v>
      </c>
      <c r="G13" s="11" t="e">
        <f t="shared" si="0"/>
        <v>#REF!</v>
      </c>
      <c r="I13" s="15"/>
      <c r="J13" s="16">
        <v>40</v>
      </c>
      <c r="K13" s="17">
        <v>18</v>
      </c>
      <c r="L13" s="17">
        <v>27</v>
      </c>
      <c r="M13" s="17">
        <v>36</v>
      </c>
      <c r="N13" s="17">
        <v>45</v>
      </c>
      <c r="O13" s="17">
        <v>53</v>
      </c>
      <c r="P13" s="17">
        <v>72</v>
      </c>
      <c r="Q13" s="17">
        <v>90</v>
      </c>
      <c r="R13" s="17">
        <v>108</v>
      </c>
      <c r="S13" s="17">
        <v>125</v>
      </c>
      <c r="T13" s="17">
        <v>144</v>
      </c>
      <c r="U13" s="17">
        <v>162</v>
      </c>
      <c r="V13" s="18" t="e">
        <f t="shared" si="1"/>
        <v>#REF!</v>
      </c>
      <c r="W13" s="18" t="e">
        <f t="shared" si="2"/>
        <v>#REF!</v>
      </c>
      <c r="X13" s="18" t="e">
        <f t="shared" si="3"/>
        <v>#REF!</v>
      </c>
      <c r="Y13" s="18" t="e">
        <f t="shared" si="4"/>
        <v>#REF!</v>
      </c>
    </row>
    <row r="14" spans="1:28" ht="12.75">
      <c r="B14" s="10">
        <v>80</v>
      </c>
      <c r="C14" s="10">
        <v>31</v>
      </c>
      <c r="D14" s="10">
        <v>69</v>
      </c>
      <c r="E14" s="10">
        <v>80</v>
      </c>
      <c r="F14" s="10">
        <v>88</v>
      </c>
      <c r="G14" s="11" t="e">
        <f t="shared" si="0"/>
        <v>#REF!</v>
      </c>
      <c r="I14" s="15"/>
      <c r="J14" s="16">
        <v>50</v>
      </c>
      <c r="K14" s="17">
        <v>21</v>
      </c>
      <c r="L14" s="17">
        <v>30</v>
      </c>
      <c r="M14" s="17">
        <v>40</v>
      </c>
      <c r="N14" s="17">
        <v>49</v>
      </c>
      <c r="O14" s="17">
        <v>58</v>
      </c>
      <c r="P14" s="17">
        <v>78</v>
      </c>
      <c r="Q14" s="17">
        <v>96</v>
      </c>
      <c r="R14" s="17">
        <v>115</v>
      </c>
      <c r="S14" s="17">
        <v>134</v>
      </c>
      <c r="T14" s="17">
        <v>153</v>
      </c>
      <c r="U14" s="17">
        <v>173</v>
      </c>
      <c r="V14" s="18" t="e">
        <f t="shared" si="1"/>
        <v>#REF!</v>
      </c>
      <c r="W14" s="18" t="e">
        <f t="shared" si="2"/>
        <v>#REF!</v>
      </c>
      <c r="X14" s="18" t="e">
        <f t="shared" si="3"/>
        <v>#REF!</v>
      </c>
      <c r="Y14" s="18" t="e">
        <f t="shared" si="4"/>
        <v>#REF!</v>
      </c>
    </row>
    <row r="15" spans="1:28" ht="12.75">
      <c r="B15" s="10">
        <v>100</v>
      </c>
      <c r="C15" s="10">
        <v>34</v>
      </c>
      <c r="D15" s="10">
        <v>76</v>
      </c>
      <c r="E15" s="10">
        <v>88</v>
      </c>
      <c r="F15" s="10">
        <v>96</v>
      </c>
      <c r="G15" s="11" t="e">
        <f t="shared" si="0"/>
        <v>#REF!</v>
      </c>
      <c r="I15" s="15"/>
      <c r="J15" s="16">
        <v>65</v>
      </c>
      <c r="K15" s="17">
        <v>25</v>
      </c>
      <c r="L15" s="17">
        <v>35</v>
      </c>
      <c r="M15" s="17">
        <v>45</v>
      </c>
      <c r="N15" s="17">
        <v>55</v>
      </c>
      <c r="O15" s="17">
        <v>66</v>
      </c>
      <c r="P15" s="17">
        <v>86</v>
      </c>
      <c r="Q15" s="17">
        <v>108</v>
      </c>
      <c r="R15" s="17">
        <v>128</v>
      </c>
      <c r="S15" s="17">
        <v>148</v>
      </c>
      <c r="T15" s="17">
        <v>170</v>
      </c>
      <c r="U15" s="17">
        <v>190</v>
      </c>
      <c r="V15" s="18" t="e">
        <f t="shared" si="1"/>
        <v>#REF!</v>
      </c>
      <c r="W15" s="18" t="e">
        <f t="shared" si="2"/>
        <v>#REF!</v>
      </c>
      <c r="X15" s="18" t="e">
        <f t="shared" si="3"/>
        <v>#REF!</v>
      </c>
      <c r="Y15" s="18" t="e">
        <f t="shared" si="4"/>
        <v>#REF!</v>
      </c>
    </row>
    <row r="16" spans="1:28" ht="12.75">
      <c r="B16" s="10">
        <v>150</v>
      </c>
      <c r="C16" s="10">
        <v>42</v>
      </c>
      <c r="D16" s="10">
        <v>94</v>
      </c>
      <c r="E16" s="10">
        <v>107</v>
      </c>
      <c r="F16" s="10">
        <v>117</v>
      </c>
      <c r="G16" s="11" t="e">
        <f t="shared" si="0"/>
        <v>#REF!</v>
      </c>
      <c r="I16" s="15"/>
      <c r="J16" s="16">
        <v>80</v>
      </c>
      <c r="K16" s="17">
        <v>28</v>
      </c>
      <c r="L16" s="17">
        <v>38</v>
      </c>
      <c r="M16" s="17">
        <v>50</v>
      </c>
      <c r="N16" s="17">
        <v>60</v>
      </c>
      <c r="O16" s="17">
        <v>71</v>
      </c>
      <c r="P16" s="17">
        <v>93</v>
      </c>
      <c r="Q16" s="17">
        <v>114</v>
      </c>
      <c r="R16" s="17">
        <v>136</v>
      </c>
      <c r="S16" s="17">
        <v>158</v>
      </c>
      <c r="T16" s="17">
        <v>180</v>
      </c>
      <c r="U16" s="17">
        <v>202</v>
      </c>
      <c r="V16" s="18" t="e">
        <f t="shared" si="1"/>
        <v>#REF!</v>
      </c>
      <c r="W16" s="18" t="e">
        <f t="shared" si="2"/>
        <v>#REF!</v>
      </c>
      <c r="X16" s="18" t="e">
        <f t="shared" si="3"/>
        <v>#REF!</v>
      </c>
      <c r="Y16" s="18" t="e">
        <f t="shared" si="4"/>
        <v>#REF!</v>
      </c>
    </row>
    <row r="17" spans="2:25" ht="12.75">
      <c r="B17" s="10">
        <v>200</v>
      </c>
      <c r="C17" s="10">
        <v>51</v>
      </c>
      <c r="D17" s="10">
        <v>113</v>
      </c>
      <c r="E17" s="10">
        <v>130</v>
      </c>
      <c r="F17" s="10">
        <v>142</v>
      </c>
      <c r="G17" s="11" t="e">
        <f t="shared" si="0"/>
        <v>#REF!</v>
      </c>
      <c r="I17" s="15"/>
      <c r="J17" s="16">
        <v>100</v>
      </c>
      <c r="K17" s="17">
        <v>31</v>
      </c>
      <c r="L17" s="17">
        <v>43</v>
      </c>
      <c r="M17" s="17">
        <v>55</v>
      </c>
      <c r="N17" s="17">
        <v>67</v>
      </c>
      <c r="O17" s="17">
        <v>77</v>
      </c>
      <c r="P17" s="17">
        <v>101</v>
      </c>
      <c r="Q17" s="17">
        <v>125</v>
      </c>
      <c r="R17" s="17">
        <v>148</v>
      </c>
      <c r="S17" s="17">
        <v>172</v>
      </c>
      <c r="T17" s="17">
        <v>195</v>
      </c>
      <c r="U17" s="17">
        <v>218</v>
      </c>
      <c r="V17" s="18" t="e">
        <f t="shared" si="1"/>
        <v>#REF!</v>
      </c>
      <c r="W17" s="18" t="e">
        <f t="shared" si="2"/>
        <v>#REF!</v>
      </c>
      <c r="X17" s="18" t="e">
        <f t="shared" si="3"/>
        <v>#REF!</v>
      </c>
      <c r="Y17" s="18" t="e">
        <f t="shared" si="4"/>
        <v>#REF!</v>
      </c>
    </row>
    <row r="18" spans="2:25" ht="12.75">
      <c r="B18" s="10">
        <v>250</v>
      </c>
      <c r="C18" s="10">
        <v>60</v>
      </c>
      <c r="D18" s="10">
        <v>132</v>
      </c>
      <c r="E18" s="10">
        <v>150</v>
      </c>
      <c r="F18" s="10">
        <v>163</v>
      </c>
      <c r="G18" s="11" t="e">
        <f t="shared" si="0"/>
        <v>#REF!</v>
      </c>
      <c r="I18" s="15"/>
      <c r="J18" s="16">
        <v>125</v>
      </c>
      <c r="K18" s="17">
        <v>35</v>
      </c>
      <c r="L18" s="17">
        <v>48</v>
      </c>
      <c r="M18" s="17">
        <v>60</v>
      </c>
      <c r="N18" s="17">
        <v>74</v>
      </c>
      <c r="O18" s="17">
        <v>85</v>
      </c>
      <c r="P18" s="17">
        <v>111</v>
      </c>
      <c r="Q18" s="17">
        <v>136</v>
      </c>
      <c r="R18" s="17">
        <v>162</v>
      </c>
      <c r="S18" s="17">
        <v>188</v>
      </c>
      <c r="T18" s="17">
        <v>212</v>
      </c>
      <c r="U18" s="17">
        <v>239</v>
      </c>
      <c r="V18" s="18" t="e">
        <f t="shared" si="1"/>
        <v>#REF!</v>
      </c>
      <c r="W18" s="18" t="e">
        <f t="shared" si="2"/>
        <v>#REF!</v>
      </c>
      <c r="X18" s="18" t="e">
        <f t="shared" si="3"/>
        <v>#REF!</v>
      </c>
      <c r="Y18" s="18" t="e">
        <f t="shared" si="4"/>
        <v>#REF!</v>
      </c>
    </row>
    <row r="19" spans="2:25" ht="12.75">
      <c r="B19" s="10">
        <v>300</v>
      </c>
      <c r="C19" s="10">
        <v>68</v>
      </c>
      <c r="D19" s="10">
        <v>149</v>
      </c>
      <c r="E19" s="10">
        <v>168</v>
      </c>
      <c r="F19" s="10">
        <v>183</v>
      </c>
      <c r="G19" s="11" t="e">
        <f t="shared" si="0"/>
        <v>#REF!</v>
      </c>
      <c r="I19" s="15"/>
      <c r="J19" s="16">
        <v>150</v>
      </c>
      <c r="K19" s="17">
        <v>38</v>
      </c>
      <c r="L19" s="17">
        <v>50</v>
      </c>
      <c r="M19" s="17">
        <v>65</v>
      </c>
      <c r="N19" s="17">
        <v>80</v>
      </c>
      <c r="O19" s="17">
        <v>94</v>
      </c>
      <c r="P19" s="17">
        <v>120</v>
      </c>
      <c r="Q19" s="17">
        <v>148</v>
      </c>
      <c r="R19" s="17">
        <v>175</v>
      </c>
      <c r="S19" s="17">
        <v>205</v>
      </c>
      <c r="T19" s="17">
        <v>230</v>
      </c>
      <c r="U19" s="17">
        <v>260</v>
      </c>
      <c r="V19" s="18" t="e">
        <f t="shared" si="1"/>
        <v>#REF!</v>
      </c>
      <c r="W19" s="18" t="e">
        <f t="shared" si="2"/>
        <v>#REF!</v>
      </c>
      <c r="X19" s="18" t="e">
        <f t="shared" si="3"/>
        <v>#REF!</v>
      </c>
      <c r="Y19" s="18" t="e">
        <f t="shared" si="4"/>
        <v>#REF!</v>
      </c>
    </row>
    <row r="20" spans="2:25" ht="12.75">
      <c r="B20" s="10">
        <v>350</v>
      </c>
      <c r="C20" s="10">
        <v>76</v>
      </c>
      <c r="D20" s="10">
        <v>164</v>
      </c>
      <c r="E20" s="10">
        <v>183</v>
      </c>
      <c r="F20" s="10">
        <v>202</v>
      </c>
      <c r="G20" s="11" t="e">
        <f t="shared" si="0"/>
        <v>#REF!</v>
      </c>
      <c r="I20" s="15"/>
      <c r="J20" s="16">
        <v>175</v>
      </c>
      <c r="K20" s="17">
        <v>42</v>
      </c>
      <c r="L20" s="17">
        <v>58</v>
      </c>
      <c r="M20" s="17">
        <v>73</v>
      </c>
      <c r="N20" s="17">
        <v>88</v>
      </c>
      <c r="O20" s="17">
        <v>103</v>
      </c>
      <c r="P20" s="17">
        <v>130</v>
      </c>
      <c r="Q20" s="17">
        <v>162</v>
      </c>
      <c r="R20" s="17">
        <v>192</v>
      </c>
      <c r="S20" s="17">
        <v>223</v>
      </c>
      <c r="T20" s="17">
        <v>250</v>
      </c>
      <c r="U20" s="17">
        <v>280</v>
      </c>
      <c r="V20" s="18" t="e">
        <f t="shared" si="1"/>
        <v>#REF!</v>
      </c>
      <c r="W20" s="18" t="e">
        <f t="shared" si="2"/>
        <v>#REF!</v>
      </c>
      <c r="X20" s="18" t="e">
        <f t="shared" si="3"/>
        <v>#REF!</v>
      </c>
      <c r="Y20" s="18" t="e">
        <f t="shared" si="4"/>
        <v>#REF!</v>
      </c>
    </row>
    <row r="21" spans="2:25" ht="12.75">
      <c r="B21" s="10">
        <v>400</v>
      </c>
      <c r="C21" s="10">
        <v>82</v>
      </c>
      <c r="D21" s="10">
        <v>180</v>
      </c>
      <c r="E21" s="10">
        <v>203</v>
      </c>
      <c r="F21" s="10">
        <v>219</v>
      </c>
      <c r="G21" s="11" t="e">
        <f t="shared" si="0"/>
        <v>#REF!</v>
      </c>
      <c r="I21" s="15"/>
      <c r="J21" s="16">
        <v>200</v>
      </c>
      <c r="K21" s="17">
        <v>46</v>
      </c>
      <c r="L21" s="17">
        <v>60</v>
      </c>
      <c r="M21" s="17">
        <v>78</v>
      </c>
      <c r="N21" s="17">
        <v>95</v>
      </c>
      <c r="O21" s="17">
        <v>110</v>
      </c>
      <c r="P21" s="17">
        <v>140</v>
      </c>
      <c r="Q21" s="17">
        <v>175</v>
      </c>
      <c r="R21" s="17">
        <v>208</v>
      </c>
      <c r="S21" s="17">
        <v>240</v>
      </c>
      <c r="T21" s="17">
        <v>270</v>
      </c>
      <c r="U21" s="17">
        <v>302</v>
      </c>
      <c r="V21" s="18" t="e">
        <f t="shared" si="1"/>
        <v>#REF!</v>
      </c>
      <c r="W21" s="18" t="e">
        <f t="shared" si="2"/>
        <v>#REF!</v>
      </c>
      <c r="X21" s="18" t="e">
        <f t="shared" si="3"/>
        <v>#REF!</v>
      </c>
      <c r="Y21" s="18" t="e">
        <f t="shared" si="4"/>
        <v>#REF!</v>
      </c>
    </row>
    <row r="22" spans="2:25" ht="12.75">
      <c r="B22" s="10">
        <v>450</v>
      </c>
      <c r="C22" s="10">
        <v>91</v>
      </c>
      <c r="D22" s="10">
        <v>198</v>
      </c>
      <c r="E22" s="10">
        <v>223</v>
      </c>
      <c r="F22" s="10">
        <v>241</v>
      </c>
      <c r="G22" s="11" t="e">
        <f t="shared" si="0"/>
        <v>#REF!</v>
      </c>
      <c r="I22" s="15"/>
      <c r="J22" s="16">
        <v>250</v>
      </c>
      <c r="K22" s="17">
        <v>53</v>
      </c>
      <c r="L22" s="17">
        <v>70</v>
      </c>
      <c r="M22" s="17">
        <v>87</v>
      </c>
      <c r="N22" s="17">
        <v>107</v>
      </c>
      <c r="O22" s="17">
        <v>125</v>
      </c>
      <c r="P22" s="17">
        <v>160</v>
      </c>
      <c r="Q22" s="17">
        <v>198</v>
      </c>
      <c r="R22" s="17">
        <v>233</v>
      </c>
      <c r="S22" s="17">
        <v>268</v>
      </c>
      <c r="T22" s="17">
        <v>305</v>
      </c>
      <c r="U22" s="17">
        <v>340</v>
      </c>
      <c r="V22" s="18" t="e">
        <f t="shared" si="1"/>
        <v>#REF!</v>
      </c>
      <c r="W22" s="18" t="e">
        <f t="shared" si="2"/>
        <v>#REF!</v>
      </c>
      <c r="X22" s="18" t="e">
        <f t="shared" si="3"/>
        <v>#REF!</v>
      </c>
      <c r="Y22" s="18" t="e">
        <f t="shared" si="4"/>
        <v>#REF!</v>
      </c>
    </row>
    <row r="23" spans="2:25" ht="12.75">
      <c r="B23" s="10">
        <v>500</v>
      </c>
      <c r="C23" s="10">
        <v>101</v>
      </c>
      <c r="D23" s="10">
        <v>216</v>
      </c>
      <c r="E23" s="10">
        <v>243</v>
      </c>
      <c r="F23" s="10">
        <v>261</v>
      </c>
      <c r="G23" s="11" t="e">
        <f t="shared" si="0"/>
        <v>#REF!</v>
      </c>
      <c r="I23" s="15"/>
      <c r="J23" s="16">
        <v>300</v>
      </c>
      <c r="K23" s="17">
        <v>60</v>
      </c>
      <c r="L23" s="17">
        <v>80</v>
      </c>
      <c r="M23" s="17">
        <v>100</v>
      </c>
      <c r="N23" s="17">
        <v>120</v>
      </c>
      <c r="O23" s="17">
        <v>140</v>
      </c>
      <c r="P23" s="17">
        <v>180</v>
      </c>
      <c r="Q23" s="17">
        <v>220</v>
      </c>
      <c r="R23" s="17">
        <v>260</v>
      </c>
      <c r="S23" s="17">
        <v>300</v>
      </c>
      <c r="T23" s="17">
        <v>340</v>
      </c>
      <c r="U23" s="17">
        <v>380</v>
      </c>
      <c r="V23" s="18" t="e">
        <f t="shared" si="1"/>
        <v>#REF!</v>
      </c>
      <c r="W23" s="18" t="e">
        <f t="shared" si="2"/>
        <v>#REF!</v>
      </c>
      <c r="X23" s="18" t="e">
        <f t="shared" si="3"/>
        <v>#REF!</v>
      </c>
      <c r="Y23" s="18" t="e">
        <f t="shared" si="4"/>
        <v>#REF!</v>
      </c>
    </row>
    <row r="24" spans="2:25" ht="12.75">
      <c r="B24" s="10">
        <v>600</v>
      </c>
      <c r="C24" s="10">
        <v>114</v>
      </c>
      <c r="D24" s="10">
        <v>246</v>
      </c>
      <c r="E24" s="10">
        <v>277</v>
      </c>
      <c r="F24" s="10">
        <v>298</v>
      </c>
      <c r="G24" s="11" t="e">
        <f t="shared" si="0"/>
        <v>#REF!</v>
      </c>
      <c r="I24" s="15"/>
      <c r="J24" s="16">
        <v>350</v>
      </c>
      <c r="K24" s="17">
        <v>71</v>
      </c>
      <c r="L24" s="17">
        <v>93</v>
      </c>
      <c r="M24" s="17">
        <v>114</v>
      </c>
      <c r="N24" s="17">
        <v>135</v>
      </c>
      <c r="O24" s="17">
        <v>156</v>
      </c>
      <c r="P24" s="17">
        <v>199</v>
      </c>
      <c r="Q24" s="17">
        <v>240</v>
      </c>
      <c r="R24" s="17">
        <v>283</v>
      </c>
      <c r="S24" s="17">
        <v>326</v>
      </c>
      <c r="T24" s="17">
        <v>370</v>
      </c>
      <c r="U24" s="17">
        <v>410</v>
      </c>
      <c r="V24" s="18" t="e">
        <f t="shared" si="1"/>
        <v>#REF!</v>
      </c>
      <c r="W24" s="18" t="e">
        <f t="shared" si="2"/>
        <v>#REF!</v>
      </c>
      <c r="X24" s="18" t="e">
        <f t="shared" si="3"/>
        <v>#REF!</v>
      </c>
      <c r="Y24" s="18" t="e">
        <f t="shared" si="4"/>
        <v>#REF!</v>
      </c>
    </row>
    <row r="25" spans="2:25" ht="12.75">
      <c r="B25" s="10">
        <v>700</v>
      </c>
      <c r="C25" s="10">
        <v>125</v>
      </c>
      <c r="D25" s="10">
        <v>272</v>
      </c>
      <c r="E25" s="10">
        <v>306</v>
      </c>
      <c r="F25" s="10">
        <v>327</v>
      </c>
      <c r="G25" s="11" t="e">
        <f t="shared" si="0"/>
        <v>#REF!</v>
      </c>
      <c r="I25" s="15"/>
      <c r="J25" s="16">
        <v>400</v>
      </c>
      <c r="K25" s="17">
        <v>82</v>
      </c>
      <c r="L25" s="17">
        <v>105</v>
      </c>
      <c r="M25" s="17">
        <v>128</v>
      </c>
      <c r="N25" s="17">
        <v>150</v>
      </c>
      <c r="O25" s="17">
        <v>173</v>
      </c>
      <c r="P25" s="17">
        <v>218</v>
      </c>
      <c r="Q25" s="17">
        <v>260</v>
      </c>
      <c r="R25" s="17">
        <v>306</v>
      </c>
      <c r="S25" s="17">
        <v>352</v>
      </c>
      <c r="T25" s="17">
        <v>398</v>
      </c>
      <c r="U25" s="17">
        <v>440</v>
      </c>
      <c r="V25" s="18" t="e">
        <f t="shared" si="1"/>
        <v>#REF!</v>
      </c>
      <c r="W25" s="18" t="e">
        <f t="shared" si="2"/>
        <v>#REF!</v>
      </c>
      <c r="X25" s="18" t="e">
        <f t="shared" si="3"/>
        <v>#REF!</v>
      </c>
      <c r="Y25" s="18" t="e">
        <f t="shared" si="4"/>
        <v>#REF!</v>
      </c>
    </row>
    <row r="26" spans="2:25" ht="12.75">
      <c r="B26" s="10">
        <v>800</v>
      </c>
      <c r="C26" s="10">
        <v>141</v>
      </c>
      <c r="D26" s="10">
        <v>304</v>
      </c>
      <c r="E26" s="10">
        <v>341</v>
      </c>
      <c r="F26" s="10">
        <v>364</v>
      </c>
      <c r="G26" s="11" t="e">
        <f t="shared" si="0"/>
        <v>#REF!</v>
      </c>
      <c r="I26" s="15"/>
      <c r="J26" s="16">
        <v>450</v>
      </c>
      <c r="K26" s="17">
        <v>89</v>
      </c>
      <c r="L26" s="17">
        <v>113</v>
      </c>
      <c r="M26" s="17">
        <v>136</v>
      </c>
      <c r="N26" s="17">
        <v>160</v>
      </c>
      <c r="O26" s="17">
        <v>185</v>
      </c>
      <c r="P26" s="17">
        <v>235</v>
      </c>
      <c r="Q26" s="17">
        <v>280</v>
      </c>
      <c r="R26" s="17">
        <v>330</v>
      </c>
      <c r="S26" s="17">
        <v>375</v>
      </c>
      <c r="T26" s="17">
        <v>420</v>
      </c>
      <c r="U26" s="17">
        <v>470</v>
      </c>
      <c r="V26" s="18" t="e">
        <f t="shared" si="1"/>
        <v>#REF!</v>
      </c>
      <c r="W26" s="18" t="e">
        <f t="shared" si="2"/>
        <v>#REF!</v>
      </c>
      <c r="X26" s="18" t="e">
        <f t="shared" si="3"/>
        <v>#REF!</v>
      </c>
      <c r="Y26" s="18" t="e">
        <f t="shared" si="4"/>
        <v>#REF!</v>
      </c>
    </row>
    <row r="27" spans="2:25" ht="12.75">
      <c r="B27" s="10">
        <v>900</v>
      </c>
      <c r="C27" s="10">
        <v>155</v>
      </c>
      <c r="D27" s="10">
        <v>333</v>
      </c>
      <c r="E27" s="10">
        <v>373</v>
      </c>
      <c r="F27" s="10">
        <v>399</v>
      </c>
      <c r="G27" s="11" t="e">
        <f t="shared" si="0"/>
        <v>#REF!</v>
      </c>
      <c r="I27" s="15"/>
      <c r="J27" s="16">
        <v>500</v>
      </c>
      <c r="K27" s="17">
        <v>95</v>
      </c>
      <c r="L27" s="17">
        <v>120</v>
      </c>
      <c r="M27" s="17">
        <v>145</v>
      </c>
      <c r="N27" s="17">
        <v>170</v>
      </c>
      <c r="O27" s="17">
        <v>196</v>
      </c>
      <c r="P27" s="17">
        <v>245</v>
      </c>
      <c r="Q27" s="17">
        <v>300</v>
      </c>
      <c r="R27" s="17">
        <v>350</v>
      </c>
      <c r="S27" s="17">
        <v>400</v>
      </c>
      <c r="T27" s="17">
        <v>450</v>
      </c>
      <c r="U27" s="17">
        <v>500</v>
      </c>
      <c r="V27" s="18" t="e">
        <f t="shared" si="1"/>
        <v>#REF!</v>
      </c>
      <c r="W27" s="18" t="e">
        <f t="shared" si="2"/>
        <v>#REF!</v>
      </c>
      <c r="X27" s="18" t="e">
        <f t="shared" si="3"/>
        <v>#REF!</v>
      </c>
      <c r="Y27" s="18" t="e">
        <f t="shared" si="4"/>
        <v>#REF!</v>
      </c>
    </row>
    <row r="28" spans="2:25" ht="12.75">
      <c r="B28" s="10">
        <v>1000</v>
      </c>
      <c r="C28" s="10">
        <v>170</v>
      </c>
      <c r="D28" s="10">
        <v>366</v>
      </c>
      <c r="E28" s="10">
        <v>410</v>
      </c>
      <c r="F28" s="10">
        <v>436</v>
      </c>
      <c r="G28" s="11" t="e">
        <f t="shared" si="0"/>
        <v>#REF!</v>
      </c>
      <c r="I28" s="15"/>
      <c r="J28" s="16">
        <v>600</v>
      </c>
      <c r="K28" s="17">
        <v>104</v>
      </c>
      <c r="L28" s="17">
        <v>133</v>
      </c>
      <c r="M28" s="17">
        <v>160</v>
      </c>
      <c r="N28" s="17">
        <v>190</v>
      </c>
      <c r="O28" s="17">
        <v>218</v>
      </c>
      <c r="P28" s="17">
        <v>275</v>
      </c>
      <c r="Q28" s="17">
        <v>330</v>
      </c>
      <c r="R28" s="17">
        <v>385</v>
      </c>
      <c r="S28" s="17">
        <v>440</v>
      </c>
      <c r="T28" s="17">
        <v>500</v>
      </c>
      <c r="U28" s="17">
        <v>555</v>
      </c>
      <c r="V28" s="18" t="e">
        <f t="shared" si="1"/>
        <v>#REF!</v>
      </c>
      <c r="W28" s="18" t="e">
        <f t="shared" si="2"/>
        <v>#REF!</v>
      </c>
      <c r="X28" s="18" t="e">
        <f t="shared" si="3"/>
        <v>#REF!</v>
      </c>
      <c r="Y28" s="18" t="e">
        <f t="shared" si="4"/>
        <v>#REF!</v>
      </c>
    </row>
    <row r="29" spans="2:25" ht="12.75">
      <c r="B29" s="10">
        <v>1200</v>
      </c>
      <c r="C29" s="10">
        <v>200</v>
      </c>
      <c r="D29" s="10">
        <v>429</v>
      </c>
      <c r="E29" s="10">
        <v>482</v>
      </c>
      <c r="F29" s="10">
        <v>508</v>
      </c>
      <c r="G29" s="11" t="e">
        <f t="shared" si="0"/>
        <v>#REF!</v>
      </c>
      <c r="I29" s="15"/>
      <c r="J29" s="16">
        <v>700</v>
      </c>
      <c r="K29" s="17">
        <v>115</v>
      </c>
      <c r="L29" s="17">
        <v>145</v>
      </c>
      <c r="M29" s="17">
        <v>176</v>
      </c>
      <c r="N29" s="17">
        <v>206</v>
      </c>
      <c r="O29" s="17">
        <v>238</v>
      </c>
      <c r="P29" s="17">
        <v>297</v>
      </c>
      <c r="Q29" s="17">
        <v>358</v>
      </c>
      <c r="R29" s="17">
        <v>420</v>
      </c>
      <c r="S29" s="17">
        <v>480</v>
      </c>
      <c r="T29" s="17">
        <v>542</v>
      </c>
      <c r="U29" s="17">
        <v>602</v>
      </c>
      <c r="V29" s="18" t="e">
        <f t="shared" si="1"/>
        <v>#REF!</v>
      </c>
      <c r="W29" s="18" t="e">
        <f t="shared" si="2"/>
        <v>#REF!</v>
      </c>
      <c r="X29" s="18" t="e">
        <f t="shared" si="3"/>
        <v>#REF!</v>
      </c>
      <c r="Y29" s="18" t="e">
        <f t="shared" si="4"/>
        <v>#REF!</v>
      </c>
    </row>
    <row r="30" spans="2:25" ht="12.75">
      <c r="B30" s="10">
        <v>1400</v>
      </c>
      <c r="C30" s="10">
        <v>228</v>
      </c>
      <c r="D30" s="10">
        <v>488</v>
      </c>
      <c r="E30" s="10">
        <v>554</v>
      </c>
      <c r="F30" s="10">
        <v>580</v>
      </c>
      <c r="G30" s="11" t="e">
        <f t="shared" si="0"/>
        <v>#REF!</v>
      </c>
      <c r="I30" s="15"/>
      <c r="J30" s="16">
        <v>800</v>
      </c>
      <c r="K30" s="17">
        <v>135</v>
      </c>
      <c r="L30" s="17">
        <v>168</v>
      </c>
      <c r="M30" s="17">
        <v>200</v>
      </c>
      <c r="N30" s="17">
        <v>233</v>
      </c>
      <c r="O30" s="17">
        <v>266</v>
      </c>
      <c r="P30" s="17">
        <v>330</v>
      </c>
      <c r="Q30" s="17">
        <v>398</v>
      </c>
      <c r="R30" s="17">
        <v>464</v>
      </c>
      <c r="S30" s="17">
        <v>535</v>
      </c>
      <c r="T30" s="17">
        <v>600</v>
      </c>
      <c r="U30" s="17">
        <v>665</v>
      </c>
      <c r="V30" s="18" t="e">
        <f t="shared" si="1"/>
        <v>#REF!</v>
      </c>
      <c r="W30" s="18" t="e">
        <f t="shared" si="2"/>
        <v>#REF!</v>
      </c>
      <c r="X30" s="18" t="e">
        <f t="shared" si="3"/>
        <v>#REF!</v>
      </c>
      <c r="Y30" s="18" t="e">
        <f t="shared" si="4"/>
        <v>#REF!</v>
      </c>
    </row>
    <row r="31" spans="2:25" ht="12.75">
      <c r="I31" s="15"/>
      <c r="J31" s="16">
        <v>900</v>
      </c>
      <c r="K31" s="17">
        <v>155</v>
      </c>
      <c r="L31" s="17">
        <v>190</v>
      </c>
      <c r="M31" s="17">
        <v>225</v>
      </c>
      <c r="N31" s="17">
        <v>260</v>
      </c>
      <c r="O31" s="17">
        <v>296</v>
      </c>
      <c r="P31" s="17">
        <v>370</v>
      </c>
      <c r="Q31" s="17">
        <v>440</v>
      </c>
      <c r="R31" s="17">
        <v>515</v>
      </c>
      <c r="S31" s="17">
        <v>585</v>
      </c>
      <c r="T31" s="17">
        <v>655</v>
      </c>
      <c r="U31" s="17">
        <v>725</v>
      </c>
      <c r="V31" s="18" t="e">
        <f t="shared" si="1"/>
        <v>#REF!</v>
      </c>
      <c r="W31" s="18" t="e">
        <f t="shared" si="2"/>
        <v>#REF!</v>
      </c>
      <c r="X31" s="18" t="e">
        <f t="shared" si="3"/>
        <v>#REF!</v>
      </c>
      <c r="Y31" s="18" t="e">
        <f t="shared" si="4"/>
        <v>#REF!</v>
      </c>
    </row>
    <row r="32" spans="2:25" ht="12.75">
      <c r="I32" s="15"/>
      <c r="J32" s="16">
        <v>1000</v>
      </c>
      <c r="K32" s="17">
        <v>180</v>
      </c>
      <c r="L32" s="17">
        <v>220</v>
      </c>
      <c r="M32" s="17">
        <v>255</v>
      </c>
      <c r="N32" s="17">
        <v>292</v>
      </c>
      <c r="O32" s="17">
        <v>330</v>
      </c>
      <c r="P32" s="17">
        <v>407</v>
      </c>
      <c r="Q32" s="17">
        <v>485</v>
      </c>
      <c r="R32" s="17">
        <v>565</v>
      </c>
      <c r="S32" s="17">
        <v>640</v>
      </c>
      <c r="T32" s="17">
        <v>720</v>
      </c>
      <c r="U32" s="17">
        <v>793</v>
      </c>
      <c r="V32" s="18" t="e">
        <f t="shared" si="1"/>
        <v>#REF!</v>
      </c>
      <c r="W32" s="18" t="e">
        <f t="shared" si="2"/>
        <v>#REF!</v>
      </c>
      <c r="X32" s="18" t="e">
        <f t="shared" si="3"/>
        <v>#REF!</v>
      </c>
      <c r="Y32" s="18" t="e">
        <f t="shared" si="4"/>
        <v>#REF!</v>
      </c>
    </row>
    <row r="33" spans="10:25" ht="12.75">
      <c r="J33" s="17">
        <v>1400</v>
      </c>
      <c r="K33" s="17">
        <v>230</v>
      </c>
      <c r="L33" s="17">
        <v>280</v>
      </c>
      <c r="M33" s="17">
        <v>325</v>
      </c>
      <c r="N33" s="17">
        <v>380</v>
      </c>
      <c r="O33" s="17">
        <v>430</v>
      </c>
      <c r="P33" s="17">
        <v>532</v>
      </c>
      <c r="Q33" s="17">
        <v>630</v>
      </c>
      <c r="R33" s="17">
        <v>740</v>
      </c>
      <c r="S33" s="17">
        <v>840</v>
      </c>
      <c r="T33" s="17">
        <v>940</v>
      </c>
      <c r="U33" s="17">
        <v>1040</v>
      </c>
      <c r="V33" s="18" t="e">
        <f t="shared" si="1"/>
        <v>#REF!</v>
      </c>
      <c r="W33" s="18" t="e">
        <f t="shared" si="2"/>
        <v>#REF!</v>
      </c>
      <c r="X33" s="18" t="e">
        <f t="shared" si="3"/>
        <v>#REF!</v>
      </c>
      <c r="Y33" s="18" t="e">
        <f t="shared" si="4"/>
        <v>#REF!</v>
      </c>
    </row>
    <row r="36" spans="10:25" ht="15.75" customHeight="1">
      <c r="J36" s="198" t="s">
        <v>29</v>
      </c>
      <c r="K36" s="198"/>
      <c r="L36" s="198"/>
      <c r="M36" s="198"/>
      <c r="N36" s="198"/>
      <c r="O36" s="198"/>
      <c r="P36" s="198"/>
      <c r="Q36" s="198"/>
      <c r="R36" s="198"/>
      <c r="S36" s="4"/>
      <c r="T36" s="4"/>
      <c r="U36" s="4"/>
      <c r="V36" s="4"/>
      <c r="W36" s="4"/>
      <c r="X36" s="4"/>
    </row>
    <row r="37" spans="10:25" ht="12.75">
      <c r="J37" s="198" t="s">
        <v>30</v>
      </c>
      <c r="K37" s="198"/>
      <c r="L37" s="198"/>
      <c r="M37" s="198"/>
      <c r="N37" s="198"/>
      <c r="O37" s="198"/>
      <c r="P37" s="198"/>
      <c r="Q37" s="198"/>
      <c r="R37" s="198"/>
      <c r="S37" s="4"/>
      <c r="T37" s="4"/>
      <c r="U37" s="4"/>
      <c r="V37" s="4"/>
      <c r="W37" s="4"/>
      <c r="X37" s="4"/>
    </row>
    <row r="38" spans="10:25" ht="12.75">
      <c r="J38" s="198" t="s">
        <v>31</v>
      </c>
      <c r="K38" s="198"/>
      <c r="L38" s="198"/>
      <c r="M38" s="198"/>
      <c r="N38" s="198"/>
      <c r="O38" s="198"/>
      <c r="P38" s="198"/>
      <c r="Q38" s="198"/>
      <c r="R38" s="198"/>
      <c r="S38" s="4"/>
      <c r="T38" s="4"/>
      <c r="U38" s="4"/>
      <c r="V38" s="4"/>
      <c r="W38" s="4"/>
      <c r="X38" s="4"/>
    </row>
    <row r="40" spans="10:25" ht="15" customHeight="1">
      <c r="J40" s="209" t="s">
        <v>32</v>
      </c>
      <c r="K40" s="210" t="s">
        <v>33</v>
      </c>
      <c r="L40" s="211"/>
      <c r="M40" s="211"/>
      <c r="N40" s="211"/>
      <c r="O40" s="211"/>
      <c r="P40" s="211"/>
      <c r="Q40" s="211"/>
      <c r="R40" s="217"/>
      <c r="S40" s="205" t="s">
        <v>34</v>
      </c>
      <c r="T40" s="206"/>
      <c r="U40" s="205" t="s">
        <v>35</v>
      </c>
      <c r="V40" s="206"/>
      <c r="W40" s="214" t="s">
        <v>34</v>
      </c>
      <c r="X40" s="214" t="s">
        <v>35</v>
      </c>
    </row>
    <row r="41" spans="10:25" ht="15" customHeight="1">
      <c r="J41" s="209"/>
      <c r="K41" s="210" t="s">
        <v>36</v>
      </c>
      <c r="L41" s="211"/>
      <c r="M41" s="211"/>
      <c r="N41" s="217"/>
      <c r="O41" s="210" t="s">
        <v>36</v>
      </c>
      <c r="P41" s="211"/>
      <c r="Q41" s="211"/>
      <c r="R41" s="217"/>
      <c r="S41" s="207"/>
      <c r="T41" s="208"/>
      <c r="U41" s="207"/>
      <c r="V41" s="208"/>
      <c r="W41" s="215"/>
      <c r="X41" s="215"/>
    </row>
    <row r="42" spans="10:25" ht="12.75" customHeight="1">
      <c r="J42" s="209"/>
      <c r="K42" s="210" t="s">
        <v>37</v>
      </c>
      <c r="L42" s="211"/>
      <c r="M42" s="211"/>
      <c r="N42" s="217"/>
      <c r="O42" s="210" t="s">
        <v>38</v>
      </c>
      <c r="P42" s="211"/>
      <c r="Q42" s="211"/>
      <c r="R42" s="217"/>
      <c r="S42" s="207"/>
      <c r="T42" s="208"/>
      <c r="U42" s="207"/>
      <c r="V42" s="208"/>
      <c r="W42" s="215"/>
      <c r="X42" s="215"/>
    </row>
    <row r="43" spans="10:25" ht="12.75">
      <c r="J43" s="209"/>
      <c r="K43" s="210" t="s">
        <v>39</v>
      </c>
      <c r="L43" s="211"/>
      <c r="M43" s="211"/>
      <c r="N43" s="211"/>
      <c r="O43" s="211"/>
      <c r="P43" s="211"/>
      <c r="Q43" s="211"/>
      <c r="R43" s="217"/>
      <c r="S43" s="207"/>
      <c r="T43" s="208"/>
      <c r="U43" s="207"/>
      <c r="V43" s="208"/>
      <c r="W43" s="215"/>
      <c r="X43" s="215"/>
    </row>
    <row r="44" spans="10:25" ht="12.75">
      <c r="J44" s="209"/>
      <c r="K44" s="8" t="s">
        <v>40</v>
      </c>
      <c r="L44" s="8" t="s">
        <v>41</v>
      </c>
      <c r="M44" s="8" t="s">
        <v>40</v>
      </c>
      <c r="N44" s="8" t="s">
        <v>41</v>
      </c>
      <c r="O44" s="8" t="s">
        <v>40</v>
      </c>
      <c r="P44" s="8" t="s">
        <v>41</v>
      </c>
      <c r="Q44" s="8" t="s">
        <v>40</v>
      </c>
      <c r="R44" s="8" t="s">
        <v>41</v>
      </c>
      <c r="S44" s="207"/>
      <c r="T44" s="208"/>
      <c r="U44" s="207"/>
      <c r="V44" s="208"/>
      <c r="W44" s="215"/>
      <c r="X44" s="215"/>
    </row>
    <row r="45" spans="10:25" ht="13.5" customHeight="1">
      <c r="J45" s="209"/>
      <c r="K45" s="210" t="s">
        <v>42</v>
      </c>
      <c r="L45" s="211"/>
      <c r="M45" s="211"/>
      <c r="N45" s="211"/>
      <c r="O45" s="211"/>
      <c r="P45" s="211"/>
      <c r="Q45" s="211"/>
      <c r="R45" s="217"/>
      <c r="S45" s="212"/>
      <c r="T45" s="213"/>
      <c r="U45" s="212"/>
      <c r="V45" s="213"/>
      <c r="W45" s="216"/>
      <c r="X45" s="216"/>
    </row>
    <row r="46" spans="10:25" ht="12.75">
      <c r="J46" s="209"/>
      <c r="K46" s="8">
        <v>65</v>
      </c>
      <c r="L46" s="8">
        <v>50</v>
      </c>
      <c r="M46" s="8">
        <v>90</v>
      </c>
      <c r="N46" s="8">
        <v>50</v>
      </c>
      <c r="O46" s="8">
        <v>65</v>
      </c>
      <c r="P46" s="8">
        <v>50</v>
      </c>
      <c r="Q46" s="8">
        <v>90</v>
      </c>
      <c r="R46" s="8">
        <v>50</v>
      </c>
      <c r="S46" s="19">
        <f>(65+50)/2</f>
        <v>57.5</v>
      </c>
      <c r="T46" s="19">
        <f>(90+50)/2</f>
        <v>70</v>
      </c>
      <c r="U46" s="19">
        <f>(65+50)/2</f>
        <v>57.5</v>
      </c>
      <c r="V46" s="19">
        <f>(90+50)/2</f>
        <v>70</v>
      </c>
      <c r="W46" s="20" t="e">
        <f>#REF!</f>
        <v>#REF!</v>
      </c>
      <c r="X46" s="21" t="e">
        <f>#REF!</f>
        <v>#REF!</v>
      </c>
    </row>
    <row r="47" spans="10:25" ht="12.75">
      <c r="J47" s="17">
        <v>25</v>
      </c>
      <c r="K47" s="17">
        <v>31</v>
      </c>
      <c r="L47" s="17">
        <v>23</v>
      </c>
      <c r="M47" s="17">
        <v>41</v>
      </c>
      <c r="N47" s="17">
        <v>22</v>
      </c>
      <c r="O47" s="17">
        <v>28</v>
      </c>
      <c r="P47" s="17">
        <v>22</v>
      </c>
      <c r="Q47" s="17">
        <v>38</v>
      </c>
      <c r="R47" s="17">
        <v>21</v>
      </c>
      <c r="S47" s="22">
        <f>K47+L47</f>
        <v>54</v>
      </c>
      <c r="T47" s="22">
        <f>M47+N47</f>
        <v>63</v>
      </c>
      <c r="U47" s="22">
        <f>O47+P47</f>
        <v>50</v>
      </c>
      <c r="V47" s="22">
        <f>Q47+R47</f>
        <v>59</v>
      </c>
      <c r="W47" s="22" t="e">
        <f>S47+(T47-S47)*($W$46-$S$46)/($T$46-$S$46)</f>
        <v>#REF!</v>
      </c>
      <c r="X47" s="18" t="e">
        <f>U47+(V47-U47)*($X$46-$U$46)/($V$46-$U$46)</f>
        <v>#REF!</v>
      </c>
    </row>
    <row r="48" spans="10:25" ht="12.75">
      <c r="J48" s="17">
        <v>50</v>
      </c>
      <c r="K48" s="17">
        <v>38</v>
      </c>
      <c r="L48" s="17">
        <v>29</v>
      </c>
      <c r="M48" s="17">
        <v>52</v>
      </c>
      <c r="N48" s="17">
        <v>28</v>
      </c>
      <c r="O48" s="17">
        <v>34</v>
      </c>
      <c r="P48" s="17">
        <v>27</v>
      </c>
      <c r="Q48" s="17">
        <v>46</v>
      </c>
      <c r="R48" s="17">
        <v>25</v>
      </c>
      <c r="S48" s="22">
        <f t="shared" ref="S48:S63" si="5">K48+L48</f>
        <v>67</v>
      </c>
      <c r="T48" s="22">
        <f t="shared" ref="T48:T63" si="6">M48+N48</f>
        <v>80</v>
      </c>
      <c r="U48" s="22">
        <f t="shared" ref="U48:U63" si="7">O48+P48</f>
        <v>61</v>
      </c>
      <c r="V48" s="22">
        <f t="shared" ref="V48:V63" si="8">Q48+R48</f>
        <v>71</v>
      </c>
      <c r="W48" s="22" t="e">
        <f t="shared" ref="W48:W63" si="9">S48+(T48-S48)*($W$46-$S$46)/($T$46-$S$46)</f>
        <v>#REF!</v>
      </c>
      <c r="X48" s="18" t="e">
        <f t="shared" ref="X48:X63" si="10">U48+(V48-U48)*($X$46-$U$46)/($V$46-$U$46)</f>
        <v>#REF!</v>
      </c>
    </row>
    <row r="49" spans="10:24" ht="12.75">
      <c r="J49" s="17">
        <v>65</v>
      </c>
      <c r="K49" s="17">
        <v>43</v>
      </c>
      <c r="L49" s="17">
        <v>33</v>
      </c>
      <c r="M49" s="17">
        <v>58</v>
      </c>
      <c r="N49" s="17">
        <v>31</v>
      </c>
      <c r="O49" s="17">
        <v>39</v>
      </c>
      <c r="P49" s="17">
        <v>29</v>
      </c>
      <c r="Q49" s="17">
        <v>52</v>
      </c>
      <c r="R49" s="17">
        <v>28</v>
      </c>
      <c r="S49" s="22">
        <f t="shared" si="5"/>
        <v>76</v>
      </c>
      <c r="T49" s="22">
        <f t="shared" si="6"/>
        <v>89</v>
      </c>
      <c r="U49" s="22">
        <f t="shared" si="7"/>
        <v>68</v>
      </c>
      <c r="V49" s="22">
        <f t="shared" si="8"/>
        <v>80</v>
      </c>
      <c r="W49" s="22" t="e">
        <f t="shared" si="9"/>
        <v>#REF!</v>
      </c>
      <c r="X49" s="18" t="e">
        <f t="shared" si="10"/>
        <v>#REF!</v>
      </c>
    </row>
    <row r="50" spans="10:24" ht="12.75">
      <c r="J50" s="17">
        <v>80</v>
      </c>
      <c r="K50" s="17">
        <v>44</v>
      </c>
      <c r="L50" s="17">
        <v>34</v>
      </c>
      <c r="M50" s="17">
        <v>59</v>
      </c>
      <c r="N50" s="17">
        <v>32</v>
      </c>
      <c r="O50" s="17">
        <v>40</v>
      </c>
      <c r="P50" s="17">
        <v>30</v>
      </c>
      <c r="Q50" s="17">
        <v>52</v>
      </c>
      <c r="R50" s="17">
        <v>29</v>
      </c>
      <c r="S50" s="22">
        <f t="shared" si="5"/>
        <v>78</v>
      </c>
      <c r="T50" s="22">
        <f t="shared" si="6"/>
        <v>91</v>
      </c>
      <c r="U50" s="22">
        <f t="shared" si="7"/>
        <v>70</v>
      </c>
      <c r="V50" s="22">
        <f t="shared" si="8"/>
        <v>81</v>
      </c>
      <c r="W50" s="22" t="e">
        <f t="shared" si="9"/>
        <v>#REF!</v>
      </c>
      <c r="X50" s="18" t="e">
        <f t="shared" si="10"/>
        <v>#REF!</v>
      </c>
    </row>
    <row r="51" spans="10:24" ht="12.75">
      <c r="J51" s="17">
        <v>100</v>
      </c>
      <c r="K51" s="17">
        <v>47</v>
      </c>
      <c r="L51" s="17">
        <v>36</v>
      </c>
      <c r="M51" s="17">
        <v>64</v>
      </c>
      <c r="N51" s="17">
        <v>34</v>
      </c>
      <c r="O51" s="17">
        <v>42</v>
      </c>
      <c r="P51" s="17">
        <v>33</v>
      </c>
      <c r="Q51" s="17">
        <v>56</v>
      </c>
      <c r="R51" s="17">
        <v>30</v>
      </c>
      <c r="S51" s="22">
        <f t="shared" si="5"/>
        <v>83</v>
      </c>
      <c r="T51" s="22">
        <f t="shared" si="6"/>
        <v>98</v>
      </c>
      <c r="U51" s="22">
        <f t="shared" si="7"/>
        <v>75</v>
      </c>
      <c r="V51" s="22">
        <f t="shared" si="8"/>
        <v>86</v>
      </c>
      <c r="W51" s="22" t="e">
        <f t="shared" si="9"/>
        <v>#REF!</v>
      </c>
      <c r="X51" s="18" t="e">
        <f t="shared" si="10"/>
        <v>#REF!</v>
      </c>
    </row>
    <row r="52" spans="10:24" ht="12.75">
      <c r="J52" s="17">
        <v>125</v>
      </c>
      <c r="K52" s="17">
        <v>52</v>
      </c>
      <c r="L52" s="17">
        <v>40</v>
      </c>
      <c r="M52" s="17">
        <v>70</v>
      </c>
      <c r="N52" s="17">
        <v>38</v>
      </c>
      <c r="O52" s="17">
        <v>46</v>
      </c>
      <c r="P52" s="17">
        <v>35</v>
      </c>
      <c r="Q52" s="17">
        <v>62</v>
      </c>
      <c r="R52" s="17">
        <v>34</v>
      </c>
      <c r="S52" s="22">
        <f t="shared" si="5"/>
        <v>92</v>
      </c>
      <c r="T52" s="22">
        <f t="shared" si="6"/>
        <v>108</v>
      </c>
      <c r="U52" s="22">
        <f t="shared" si="7"/>
        <v>81</v>
      </c>
      <c r="V52" s="22">
        <f t="shared" si="8"/>
        <v>96</v>
      </c>
      <c r="W52" s="22" t="e">
        <f t="shared" si="9"/>
        <v>#REF!</v>
      </c>
      <c r="X52" s="18" t="e">
        <f t="shared" si="10"/>
        <v>#REF!</v>
      </c>
    </row>
    <row r="53" spans="10:24" ht="12.75">
      <c r="J53" s="17">
        <v>150</v>
      </c>
      <c r="K53" s="17">
        <v>59</v>
      </c>
      <c r="L53" s="17">
        <v>45</v>
      </c>
      <c r="M53" s="17">
        <v>78</v>
      </c>
      <c r="N53" s="17">
        <v>42</v>
      </c>
      <c r="O53" s="17">
        <v>52</v>
      </c>
      <c r="P53" s="17">
        <v>40</v>
      </c>
      <c r="Q53" s="17">
        <v>69</v>
      </c>
      <c r="R53" s="17">
        <v>37</v>
      </c>
      <c r="S53" s="22">
        <f t="shared" si="5"/>
        <v>104</v>
      </c>
      <c r="T53" s="22">
        <f t="shared" si="6"/>
        <v>120</v>
      </c>
      <c r="U53" s="22">
        <f t="shared" si="7"/>
        <v>92</v>
      </c>
      <c r="V53" s="22">
        <f t="shared" si="8"/>
        <v>106</v>
      </c>
      <c r="W53" s="22" t="e">
        <f t="shared" si="9"/>
        <v>#REF!</v>
      </c>
      <c r="X53" s="18" t="e">
        <f t="shared" si="10"/>
        <v>#REF!</v>
      </c>
    </row>
    <row r="54" spans="10:24" ht="12.75">
      <c r="J54" s="17">
        <v>200</v>
      </c>
      <c r="K54" s="17">
        <v>66</v>
      </c>
      <c r="L54" s="17">
        <v>51</v>
      </c>
      <c r="M54" s="17">
        <v>87</v>
      </c>
      <c r="N54" s="17">
        <v>46</v>
      </c>
      <c r="O54" s="17">
        <v>57</v>
      </c>
      <c r="P54" s="17">
        <v>43</v>
      </c>
      <c r="Q54" s="17">
        <v>77</v>
      </c>
      <c r="R54" s="17">
        <v>41</v>
      </c>
      <c r="S54" s="22">
        <f t="shared" si="5"/>
        <v>117</v>
      </c>
      <c r="T54" s="22">
        <f t="shared" si="6"/>
        <v>133</v>
      </c>
      <c r="U54" s="22">
        <f t="shared" si="7"/>
        <v>100</v>
      </c>
      <c r="V54" s="22">
        <f t="shared" si="8"/>
        <v>118</v>
      </c>
      <c r="W54" s="22" t="e">
        <f t="shared" si="9"/>
        <v>#REF!</v>
      </c>
      <c r="X54" s="18" t="e">
        <f t="shared" si="10"/>
        <v>#REF!</v>
      </c>
    </row>
    <row r="55" spans="10:24" ht="12.75">
      <c r="J55" s="17">
        <v>250</v>
      </c>
      <c r="K55" s="17">
        <v>71</v>
      </c>
      <c r="L55" s="17">
        <v>54</v>
      </c>
      <c r="M55" s="17">
        <v>95</v>
      </c>
      <c r="N55" s="17">
        <v>51</v>
      </c>
      <c r="O55" s="17">
        <v>62</v>
      </c>
      <c r="P55" s="17">
        <v>47</v>
      </c>
      <c r="Q55" s="17">
        <v>83</v>
      </c>
      <c r="R55" s="17">
        <v>44</v>
      </c>
      <c r="S55" s="22">
        <f t="shared" si="5"/>
        <v>125</v>
      </c>
      <c r="T55" s="22">
        <f t="shared" si="6"/>
        <v>146</v>
      </c>
      <c r="U55" s="22">
        <f t="shared" si="7"/>
        <v>109</v>
      </c>
      <c r="V55" s="22">
        <f t="shared" si="8"/>
        <v>127</v>
      </c>
      <c r="W55" s="22" t="e">
        <f t="shared" si="9"/>
        <v>#REF!</v>
      </c>
      <c r="X55" s="18" t="e">
        <f t="shared" si="10"/>
        <v>#REF!</v>
      </c>
    </row>
    <row r="56" spans="10:24" ht="12.75">
      <c r="J56" s="17">
        <v>300</v>
      </c>
      <c r="K56" s="17">
        <v>78</v>
      </c>
      <c r="L56" s="17">
        <v>59</v>
      </c>
      <c r="M56" s="17">
        <v>105</v>
      </c>
      <c r="N56" s="17">
        <v>55</v>
      </c>
      <c r="O56" s="17">
        <v>68</v>
      </c>
      <c r="P56" s="17">
        <v>51</v>
      </c>
      <c r="Q56" s="17">
        <v>90</v>
      </c>
      <c r="R56" s="17">
        <v>48</v>
      </c>
      <c r="S56" s="22">
        <f t="shared" si="5"/>
        <v>137</v>
      </c>
      <c r="T56" s="22">
        <f t="shared" si="6"/>
        <v>160</v>
      </c>
      <c r="U56" s="22">
        <f t="shared" si="7"/>
        <v>119</v>
      </c>
      <c r="V56" s="22">
        <f t="shared" si="8"/>
        <v>138</v>
      </c>
      <c r="W56" s="22" t="e">
        <f t="shared" si="9"/>
        <v>#REF!</v>
      </c>
      <c r="X56" s="18" t="e">
        <f t="shared" si="10"/>
        <v>#REF!</v>
      </c>
    </row>
    <row r="57" spans="10:24" ht="12.75">
      <c r="J57" s="17">
        <v>350</v>
      </c>
      <c r="K57" s="17">
        <v>87</v>
      </c>
      <c r="L57" s="17">
        <v>65</v>
      </c>
      <c r="M57" s="17">
        <v>114</v>
      </c>
      <c r="N57" s="17">
        <v>59</v>
      </c>
      <c r="O57" s="17">
        <v>74</v>
      </c>
      <c r="P57" s="17">
        <v>56</v>
      </c>
      <c r="Q57" s="17">
        <v>97</v>
      </c>
      <c r="R57" s="17">
        <v>52</v>
      </c>
      <c r="S57" s="22">
        <f t="shared" si="5"/>
        <v>152</v>
      </c>
      <c r="T57" s="22">
        <f t="shared" si="6"/>
        <v>173</v>
      </c>
      <c r="U57" s="22">
        <f t="shared" si="7"/>
        <v>130</v>
      </c>
      <c r="V57" s="22">
        <f t="shared" si="8"/>
        <v>149</v>
      </c>
      <c r="W57" s="22" t="e">
        <f t="shared" si="9"/>
        <v>#REF!</v>
      </c>
      <c r="X57" s="18" t="e">
        <f t="shared" si="10"/>
        <v>#REF!</v>
      </c>
    </row>
    <row r="58" spans="10:24" ht="12.75">
      <c r="J58" s="17">
        <v>400</v>
      </c>
      <c r="K58" s="17">
        <v>93</v>
      </c>
      <c r="L58" s="17">
        <v>69</v>
      </c>
      <c r="M58" s="17">
        <v>120</v>
      </c>
      <c r="N58" s="17">
        <v>63</v>
      </c>
      <c r="O58" s="17">
        <v>78</v>
      </c>
      <c r="P58" s="17">
        <v>58</v>
      </c>
      <c r="Q58" s="17">
        <v>104</v>
      </c>
      <c r="R58" s="17">
        <v>54</v>
      </c>
      <c r="S58" s="22">
        <f t="shared" si="5"/>
        <v>162</v>
      </c>
      <c r="T58" s="22">
        <f t="shared" si="6"/>
        <v>183</v>
      </c>
      <c r="U58" s="22">
        <f t="shared" si="7"/>
        <v>136</v>
      </c>
      <c r="V58" s="22">
        <f t="shared" si="8"/>
        <v>158</v>
      </c>
      <c r="W58" s="22" t="e">
        <f t="shared" si="9"/>
        <v>#REF!</v>
      </c>
      <c r="X58" s="18" t="e">
        <f t="shared" si="10"/>
        <v>#REF!</v>
      </c>
    </row>
    <row r="59" spans="10:24" ht="12.75">
      <c r="J59" s="17">
        <v>450</v>
      </c>
      <c r="K59" s="17">
        <v>100</v>
      </c>
      <c r="L59" s="17">
        <v>74</v>
      </c>
      <c r="M59" s="17">
        <v>130</v>
      </c>
      <c r="N59" s="17">
        <v>67</v>
      </c>
      <c r="O59" s="17">
        <v>83</v>
      </c>
      <c r="P59" s="17">
        <v>62</v>
      </c>
      <c r="Q59" s="17">
        <v>111</v>
      </c>
      <c r="R59" s="17">
        <v>58</v>
      </c>
      <c r="S59" s="22">
        <f t="shared" si="5"/>
        <v>174</v>
      </c>
      <c r="T59" s="22">
        <f t="shared" si="6"/>
        <v>197</v>
      </c>
      <c r="U59" s="22">
        <f t="shared" si="7"/>
        <v>145</v>
      </c>
      <c r="V59" s="22">
        <f t="shared" si="8"/>
        <v>169</v>
      </c>
      <c r="W59" s="22" t="e">
        <f t="shared" si="9"/>
        <v>#REF!</v>
      </c>
      <c r="X59" s="18" t="e">
        <f t="shared" si="10"/>
        <v>#REF!</v>
      </c>
    </row>
    <row r="60" spans="10:24" ht="12.75">
      <c r="J60" s="17">
        <v>500</v>
      </c>
      <c r="K60" s="17">
        <v>106</v>
      </c>
      <c r="L60" s="17">
        <v>78</v>
      </c>
      <c r="M60" s="17">
        <v>140</v>
      </c>
      <c r="N60" s="17">
        <v>71</v>
      </c>
      <c r="O60" s="17">
        <v>90</v>
      </c>
      <c r="P60" s="17">
        <v>67</v>
      </c>
      <c r="Q60" s="17">
        <v>119</v>
      </c>
      <c r="R60" s="17">
        <v>62</v>
      </c>
      <c r="S60" s="22">
        <f t="shared" si="5"/>
        <v>184</v>
      </c>
      <c r="T60" s="22">
        <f t="shared" si="6"/>
        <v>211</v>
      </c>
      <c r="U60" s="22">
        <f t="shared" si="7"/>
        <v>157</v>
      </c>
      <c r="V60" s="22">
        <f t="shared" si="8"/>
        <v>181</v>
      </c>
      <c r="W60" s="22" t="e">
        <f t="shared" si="9"/>
        <v>#REF!</v>
      </c>
      <c r="X60" s="18" t="e">
        <f t="shared" si="10"/>
        <v>#REF!</v>
      </c>
    </row>
    <row r="61" spans="10:24" ht="12.75">
      <c r="J61" s="17">
        <v>600</v>
      </c>
      <c r="K61" s="17">
        <v>120</v>
      </c>
      <c r="L61" s="17">
        <v>89</v>
      </c>
      <c r="M61" s="17">
        <v>160</v>
      </c>
      <c r="N61" s="17">
        <v>81</v>
      </c>
      <c r="O61" s="17">
        <v>101</v>
      </c>
      <c r="P61" s="17">
        <v>75</v>
      </c>
      <c r="Q61" s="17">
        <v>134</v>
      </c>
      <c r="R61" s="17">
        <v>69</v>
      </c>
      <c r="S61" s="22">
        <f t="shared" si="5"/>
        <v>209</v>
      </c>
      <c r="T61" s="22">
        <f t="shared" si="6"/>
        <v>241</v>
      </c>
      <c r="U61" s="22">
        <f t="shared" si="7"/>
        <v>176</v>
      </c>
      <c r="V61" s="22">
        <f t="shared" si="8"/>
        <v>203</v>
      </c>
      <c r="W61" s="22" t="e">
        <f t="shared" si="9"/>
        <v>#REF!</v>
      </c>
      <c r="X61" s="18" t="e">
        <f t="shared" si="10"/>
        <v>#REF!</v>
      </c>
    </row>
    <row r="62" spans="10:24" ht="12.75">
      <c r="J62" s="17">
        <v>700</v>
      </c>
      <c r="K62" s="17">
        <v>134</v>
      </c>
      <c r="L62" s="17">
        <v>96</v>
      </c>
      <c r="M62" s="17">
        <v>175</v>
      </c>
      <c r="N62" s="17">
        <v>86</v>
      </c>
      <c r="O62" s="17">
        <v>108</v>
      </c>
      <c r="P62" s="17">
        <v>80</v>
      </c>
      <c r="Q62" s="17">
        <v>146</v>
      </c>
      <c r="R62" s="17">
        <v>74</v>
      </c>
      <c r="S62" s="22">
        <f t="shared" si="5"/>
        <v>230</v>
      </c>
      <c r="T62" s="22">
        <f t="shared" si="6"/>
        <v>261</v>
      </c>
      <c r="U62" s="22">
        <f t="shared" si="7"/>
        <v>188</v>
      </c>
      <c r="V62" s="22">
        <f t="shared" si="8"/>
        <v>220</v>
      </c>
      <c r="W62" s="22" t="e">
        <f t="shared" si="9"/>
        <v>#REF!</v>
      </c>
      <c r="X62" s="18" t="e">
        <f t="shared" si="10"/>
        <v>#REF!</v>
      </c>
    </row>
    <row r="63" spans="10:24" ht="12.75">
      <c r="J63" s="17">
        <v>800</v>
      </c>
      <c r="K63" s="17">
        <v>145</v>
      </c>
      <c r="L63" s="17">
        <v>105</v>
      </c>
      <c r="M63" s="17">
        <v>194</v>
      </c>
      <c r="N63" s="17">
        <v>94</v>
      </c>
      <c r="O63" s="17">
        <v>120</v>
      </c>
      <c r="P63" s="17">
        <v>88</v>
      </c>
      <c r="Q63" s="17">
        <v>160</v>
      </c>
      <c r="R63" s="17">
        <v>80</v>
      </c>
      <c r="S63" s="22">
        <f t="shared" si="5"/>
        <v>250</v>
      </c>
      <c r="T63" s="22">
        <f t="shared" si="6"/>
        <v>288</v>
      </c>
      <c r="U63" s="22">
        <f t="shared" si="7"/>
        <v>208</v>
      </c>
      <c r="V63" s="22">
        <f t="shared" si="8"/>
        <v>240</v>
      </c>
      <c r="W63" s="22" t="e">
        <f t="shared" si="9"/>
        <v>#REF!</v>
      </c>
      <c r="X63" s="18" t="e">
        <f t="shared" si="10"/>
        <v>#REF!</v>
      </c>
    </row>
    <row r="66" spans="10:28" ht="12.75">
      <c r="J66" s="198" t="s">
        <v>43</v>
      </c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10:28" ht="12.75">
      <c r="J67" s="198" t="s">
        <v>44</v>
      </c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9" spans="10:28" ht="12" customHeight="1">
      <c r="J69" s="199" t="s">
        <v>32</v>
      </c>
      <c r="K69" s="202" t="s">
        <v>45</v>
      </c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4"/>
      <c r="W69" s="205" t="s">
        <v>34</v>
      </c>
      <c r="X69" s="206"/>
      <c r="Y69" s="205" t="s">
        <v>35</v>
      </c>
      <c r="Z69" s="206"/>
      <c r="AA69" s="214" t="s">
        <v>34</v>
      </c>
      <c r="AB69" s="214" t="s">
        <v>35</v>
      </c>
    </row>
    <row r="70" spans="10:28" ht="12" customHeight="1">
      <c r="J70" s="200"/>
      <c r="K70" s="202" t="s">
        <v>46</v>
      </c>
      <c r="L70" s="203"/>
      <c r="M70" s="203"/>
      <c r="N70" s="203"/>
      <c r="O70" s="203"/>
      <c r="P70" s="204"/>
      <c r="Q70" s="222" t="s">
        <v>46</v>
      </c>
      <c r="R70" s="223"/>
      <c r="S70" s="223"/>
      <c r="T70" s="223"/>
      <c r="U70" s="223"/>
      <c r="V70" s="224"/>
      <c r="W70" s="207"/>
      <c r="X70" s="208"/>
      <c r="Y70" s="207"/>
      <c r="Z70" s="208"/>
      <c r="AA70" s="215"/>
      <c r="AB70" s="215"/>
    </row>
    <row r="71" spans="10:28" ht="12" customHeight="1">
      <c r="J71" s="200"/>
      <c r="K71" s="225" t="s">
        <v>37</v>
      </c>
      <c r="L71" s="225"/>
      <c r="M71" s="225"/>
      <c r="N71" s="225"/>
      <c r="O71" s="225"/>
      <c r="P71" s="225"/>
      <c r="Q71" s="226" t="s">
        <v>38</v>
      </c>
      <c r="R71" s="226"/>
      <c r="S71" s="226"/>
      <c r="T71" s="226"/>
      <c r="U71" s="226"/>
      <c r="V71" s="226"/>
      <c r="W71" s="207"/>
      <c r="X71" s="208"/>
      <c r="Y71" s="207"/>
      <c r="Z71" s="208"/>
      <c r="AA71" s="215"/>
      <c r="AB71" s="215"/>
    </row>
    <row r="72" spans="10:28" ht="12" customHeight="1">
      <c r="J72" s="200"/>
      <c r="K72" s="222" t="s">
        <v>47</v>
      </c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4"/>
      <c r="W72" s="207"/>
      <c r="X72" s="208"/>
      <c r="Y72" s="207"/>
      <c r="Z72" s="208"/>
      <c r="AA72" s="215"/>
      <c r="AB72" s="215"/>
    </row>
    <row r="73" spans="10:28" ht="12" customHeight="1">
      <c r="J73" s="200"/>
      <c r="K73" s="23" t="s">
        <v>40</v>
      </c>
      <c r="L73" s="23" t="s">
        <v>41</v>
      </c>
      <c r="M73" s="23" t="s">
        <v>40</v>
      </c>
      <c r="N73" s="23" t="s">
        <v>41</v>
      </c>
      <c r="O73" s="23" t="s">
        <v>40</v>
      </c>
      <c r="P73" s="23" t="s">
        <v>41</v>
      </c>
      <c r="Q73" s="23" t="s">
        <v>40</v>
      </c>
      <c r="R73" s="23" t="s">
        <v>41</v>
      </c>
      <c r="S73" s="24" t="s">
        <v>40</v>
      </c>
      <c r="T73" s="24" t="s">
        <v>41</v>
      </c>
      <c r="U73" s="25" t="s">
        <v>40</v>
      </c>
      <c r="V73" s="24" t="s">
        <v>41</v>
      </c>
      <c r="W73" s="207"/>
      <c r="X73" s="208"/>
      <c r="Y73" s="207"/>
      <c r="Z73" s="208"/>
      <c r="AA73" s="215"/>
      <c r="AB73" s="215"/>
    </row>
    <row r="74" spans="10:28" ht="12" customHeight="1">
      <c r="J74" s="200"/>
      <c r="K74" s="202" t="s">
        <v>48</v>
      </c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4"/>
      <c r="W74" s="207"/>
      <c r="X74" s="208"/>
      <c r="Y74" s="207"/>
      <c r="Z74" s="208"/>
      <c r="AA74" s="215"/>
      <c r="AB74" s="215"/>
    </row>
    <row r="75" spans="10:28" ht="12" customHeight="1">
      <c r="J75" s="201"/>
      <c r="K75" s="23">
        <v>65</v>
      </c>
      <c r="L75" s="23">
        <v>50</v>
      </c>
      <c r="M75" s="23">
        <v>90</v>
      </c>
      <c r="N75" s="23">
        <v>50</v>
      </c>
      <c r="O75" s="23">
        <v>110</v>
      </c>
      <c r="P75" s="23">
        <v>50</v>
      </c>
      <c r="Q75" s="23">
        <v>65</v>
      </c>
      <c r="R75" s="23">
        <v>50</v>
      </c>
      <c r="S75" s="26">
        <v>90</v>
      </c>
      <c r="T75" s="26">
        <v>50</v>
      </c>
      <c r="U75" s="25">
        <v>110</v>
      </c>
      <c r="V75" s="26">
        <v>50</v>
      </c>
      <c r="W75" s="19">
        <f>(65+50)/2</f>
        <v>57.5</v>
      </c>
      <c r="X75" s="19">
        <f>(90+50)/2</f>
        <v>70</v>
      </c>
      <c r="Y75" s="19">
        <f>(65+50)/2</f>
        <v>57.5</v>
      </c>
      <c r="Z75" s="19">
        <f>(90+50)/2</f>
        <v>70</v>
      </c>
      <c r="AA75" s="9" t="e">
        <f>#REF!</f>
        <v>#REF!</v>
      </c>
      <c r="AB75" s="9" t="e">
        <f>#REF!</f>
        <v>#REF!</v>
      </c>
    </row>
    <row r="76" spans="10:28" ht="12.75">
      <c r="J76" s="16">
        <v>25</v>
      </c>
      <c r="K76" s="27">
        <v>15</v>
      </c>
      <c r="L76" s="27">
        <v>10</v>
      </c>
      <c r="M76" s="27">
        <v>22</v>
      </c>
      <c r="N76" s="27">
        <v>9</v>
      </c>
      <c r="O76" s="27">
        <v>27</v>
      </c>
      <c r="P76" s="27">
        <v>9</v>
      </c>
      <c r="Q76" s="27">
        <v>14</v>
      </c>
      <c r="R76" s="27">
        <v>9</v>
      </c>
      <c r="S76" s="28">
        <v>20</v>
      </c>
      <c r="T76" s="28">
        <v>9</v>
      </c>
      <c r="U76" s="28">
        <v>24</v>
      </c>
      <c r="V76" s="28">
        <v>8</v>
      </c>
      <c r="W76" s="18">
        <f>K76+L76</f>
        <v>25</v>
      </c>
      <c r="X76" s="18">
        <f>M76+N76</f>
        <v>31</v>
      </c>
      <c r="Y76" s="18">
        <f>Q76+R76</f>
        <v>23</v>
      </c>
      <c r="Z76" s="18">
        <f>S76+T76</f>
        <v>29</v>
      </c>
      <c r="AA76" s="18" t="e">
        <f>W76+(X76-W76)*($AA$75-$W$75)/($X$75-$W$75)</f>
        <v>#REF!</v>
      </c>
      <c r="AB76" s="18" t="e">
        <f>Y76+(Z76-Y76)*($AB$75-$Y$75)/($Z$75-$Y$75)</f>
        <v>#REF!</v>
      </c>
    </row>
    <row r="77" spans="10:28" ht="12.75">
      <c r="J77" s="16">
        <v>30</v>
      </c>
      <c r="K77" s="27">
        <v>16</v>
      </c>
      <c r="L77" s="27">
        <v>11</v>
      </c>
      <c r="M77" s="27">
        <v>23</v>
      </c>
      <c r="N77" s="27">
        <v>10</v>
      </c>
      <c r="O77" s="27">
        <v>28</v>
      </c>
      <c r="P77" s="27">
        <v>9</v>
      </c>
      <c r="Q77" s="27">
        <v>15</v>
      </c>
      <c r="R77" s="27">
        <v>10</v>
      </c>
      <c r="S77" s="28">
        <v>21</v>
      </c>
      <c r="T77" s="28">
        <v>9</v>
      </c>
      <c r="U77" s="28">
        <v>26</v>
      </c>
      <c r="V77" s="28">
        <v>9</v>
      </c>
      <c r="W77" s="18">
        <f t="shared" ref="W77:W98" si="11">K77+L77</f>
        <v>27</v>
      </c>
      <c r="X77" s="18">
        <f t="shared" ref="X77:X98" si="12">M77+N77</f>
        <v>33</v>
      </c>
      <c r="Y77" s="18">
        <f t="shared" ref="Y77:Y98" si="13">Q77+R77</f>
        <v>25</v>
      </c>
      <c r="Z77" s="18">
        <f t="shared" ref="Z77:Z98" si="14">S77+T77</f>
        <v>30</v>
      </c>
      <c r="AA77" s="18" t="e">
        <f t="shared" ref="AA77:AA98" si="15">W77+(X77-W77)*($AA$75-$W$75)/($X$75-$W$75)</f>
        <v>#REF!</v>
      </c>
      <c r="AB77" s="18" t="e">
        <f t="shared" ref="AB77:AB98" si="16">Y77+(Z77-Y77)*($AB$75-$Y$75)/($Z$75-$Y$75)</f>
        <v>#REF!</v>
      </c>
    </row>
    <row r="78" spans="10:28" ht="12.75">
      <c r="J78" s="16">
        <v>40</v>
      </c>
      <c r="K78" s="27">
        <v>18</v>
      </c>
      <c r="L78" s="27">
        <v>12</v>
      </c>
      <c r="M78" s="27">
        <v>25</v>
      </c>
      <c r="N78" s="27">
        <v>11</v>
      </c>
      <c r="O78" s="27">
        <v>31</v>
      </c>
      <c r="P78" s="27">
        <v>10</v>
      </c>
      <c r="Q78" s="27">
        <v>15</v>
      </c>
      <c r="R78" s="27">
        <v>11</v>
      </c>
      <c r="S78" s="28">
        <v>22</v>
      </c>
      <c r="T78" s="28">
        <v>10</v>
      </c>
      <c r="U78" s="28">
        <v>28</v>
      </c>
      <c r="V78" s="28">
        <v>9</v>
      </c>
      <c r="W78" s="18">
        <f t="shared" si="11"/>
        <v>30</v>
      </c>
      <c r="X78" s="18">
        <f t="shared" si="12"/>
        <v>36</v>
      </c>
      <c r="Y78" s="18">
        <f t="shared" si="13"/>
        <v>26</v>
      </c>
      <c r="Z78" s="18">
        <f t="shared" si="14"/>
        <v>32</v>
      </c>
      <c r="AA78" s="18" t="e">
        <f t="shared" si="15"/>
        <v>#REF!</v>
      </c>
      <c r="AB78" s="18" t="e">
        <f t="shared" si="16"/>
        <v>#REF!</v>
      </c>
    </row>
    <row r="79" spans="10:28" ht="12.75">
      <c r="J79" s="16">
        <v>50</v>
      </c>
      <c r="K79" s="27">
        <v>19</v>
      </c>
      <c r="L79" s="27">
        <v>13</v>
      </c>
      <c r="M79" s="27">
        <v>28</v>
      </c>
      <c r="N79" s="27">
        <v>12</v>
      </c>
      <c r="O79" s="27">
        <v>34</v>
      </c>
      <c r="P79" s="27">
        <v>11</v>
      </c>
      <c r="Q79" s="27">
        <v>17</v>
      </c>
      <c r="R79" s="27">
        <v>12</v>
      </c>
      <c r="S79" s="28">
        <v>24</v>
      </c>
      <c r="T79" s="28">
        <v>11</v>
      </c>
      <c r="U79" s="28">
        <v>30</v>
      </c>
      <c r="V79" s="28">
        <v>10</v>
      </c>
      <c r="W79" s="18">
        <f t="shared" si="11"/>
        <v>32</v>
      </c>
      <c r="X79" s="18">
        <f t="shared" si="12"/>
        <v>40</v>
      </c>
      <c r="Y79" s="18">
        <f t="shared" si="13"/>
        <v>29</v>
      </c>
      <c r="Z79" s="18">
        <f t="shared" si="14"/>
        <v>35</v>
      </c>
      <c r="AA79" s="18" t="e">
        <f t="shared" si="15"/>
        <v>#REF!</v>
      </c>
      <c r="AB79" s="18" t="e">
        <f t="shared" si="16"/>
        <v>#REF!</v>
      </c>
    </row>
    <row r="80" spans="10:28" ht="12.75">
      <c r="J80" s="16">
        <v>65</v>
      </c>
      <c r="K80" s="27">
        <v>23</v>
      </c>
      <c r="L80" s="27">
        <v>16</v>
      </c>
      <c r="M80" s="27">
        <v>33</v>
      </c>
      <c r="N80" s="27">
        <v>14</v>
      </c>
      <c r="O80" s="27">
        <v>40</v>
      </c>
      <c r="P80" s="27">
        <v>12</v>
      </c>
      <c r="Q80" s="27">
        <v>20</v>
      </c>
      <c r="R80" s="27">
        <v>14</v>
      </c>
      <c r="S80" s="28">
        <v>29</v>
      </c>
      <c r="T80" s="28">
        <v>13</v>
      </c>
      <c r="U80" s="28">
        <v>34</v>
      </c>
      <c r="V80" s="28">
        <v>11</v>
      </c>
      <c r="W80" s="18">
        <f t="shared" si="11"/>
        <v>39</v>
      </c>
      <c r="X80" s="18">
        <f t="shared" si="12"/>
        <v>47</v>
      </c>
      <c r="Y80" s="18">
        <f t="shared" si="13"/>
        <v>34</v>
      </c>
      <c r="Z80" s="18">
        <f t="shared" si="14"/>
        <v>42</v>
      </c>
      <c r="AA80" s="18" t="e">
        <f t="shared" si="15"/>
        <v>#REF!</v>
      </c>
      <c r="AB80" s="18" t="e">
        <f t="shared" si="16"/>
        <v>#REF!</v>
      </c>
    </row>
    <row r="81" spans="10:28" ht="12.75">
      <c r="J81" s="16">
        <v>80</v>
      </c>
      <c r="K81" s="27">
        <v>25</v>
      </c>
      <c r="L81" s="27">
        <v>17</v>
      </c>
      <c r="M81" s="27">
        <v>35</v>
      </c>
      <c r="N81" s="27">
        <v>15</v>
      </c>
      <c r="O81" s="27">
        <v>44</v>
      </c>
      <c r="P81" s="27">
        <v>13</v>
      </c>
      <c r="Q81" s="27">
        <v>22</v>
      </c>
      <c r="R81" s="27">
        <v>15</v>
      </c>
      <c r="S81" s="28">
        <v>31</v>
      </c>
      <c r="T81" s="28">
        <v>14</v>
      </c>
      <c r="U81" s="28">
        <v>38</v>
      </c>
      <c r="V81" s="28">
        <v>12</v>
      </c>
      <c r="W81" s="18">
        <f t="shared" si="11"/>
        <v>42</v>
      </c>
      <c r="X81" s="18">
        <f t="shared" si="12"/>
        <v>50</v>
      </c>
      <c r="Y81" s="18">
        <f t="shared" si="13"/>
        <v>37</v>
      </c>
      <c r="Z81" s="18">
        <f t="shared" si="14"/>
        <v>45</v>
      </c>
      <c r="AA81" s="18" t="e">
        <f t="shared" si="15"/>
        <v>#REF!</v>
      </c>
      <c r="AB81" s="18" t="e">
        <f t="shared" si="16"/>
        <v>#REF!</v>
      </c>
    </row>
    <row r="82" spans="10:28" ht="12.75">
      <c r="J82" s="16">
        <v>100</v>
      </c>
      <c r="K82" s="27">
        <v>28</v>
      </c>
      <c r="L82" s="27">
        <v>19</v>
      </c>
      <c r="M82" s="27">
        <v>40</v>
      </c>
      <c r="N82" s="27">
        <v>16</v>
      </c>
      <c r="O82" s="27">
        <v>49</v>
      </c>
      <c r="P82" s="27">
        <v>15</v>
      </c>
      <c r="Q82" s="27">
        <v>24</v>
      </c>
      <c r="R82" s="27">
        <v>16</v>
      </c>
      <c r="S82" s="28">
        <v>35</v>
      </c>
      <c r="T82" s="28">
        <v>15</v>
      </c>
      <c r="U82" s="28">
        <v>41</v>
      </c>
      <c r="V82" s="28">
        <v>13</v>
      </c>
      <c r="W82" s="18">
        <f t="shared" si="11"/>
        <v>47</v>
      </c>
      <c r="X82" s="18">
        <f t="shared" si="12"/>
        <v>56</v>
      </c>
      <c r="Y82" s="18">
        <f t="shared" si="13"/>
        <v>40</v>
      </c>
      <c r="Z82" s="18">
        <f t="shared" si="14"/>
        <v>50</v>
      </c>
      <c r="AA82" s="18" t="e">
        <f t="shared" si="15"/>
        <v>#REF!</v>
      </c>
      <c r="AB82" s="18" t="e">
        <f t="shared" si="16"/>
        <v>#REF!</v>
      </c>
    </row>
    <row r="83" spans="10:28" ht="12.75">
      <c r="J83" s="16">
        <v>125</v>
      </c>
      <c r="K83" s="27">
        <v>29</v>
      </c>
      <c r="L83" s="27">
        <v>20</v>
      </c>
      <c r="M83" s="27">
        <v>42</v>
      </c>
      <c r="N83" s="27">
        <v>17</v>
      </c>
      <c r="O83" s="27">
        <v>52</v>
      </c>
      <c r="P83" s="27">
        <v>15</v>
      </c>
      <c r="Q83" s="27">
        <v>27</v>
      </c>
      <c r="R83" s="27">
        <v>18</v>
      </c>
      <c r="S83" s="28">
        <v>36</v>
      </c>
      <c r="T83" s="28">
        <v>15</v>
      </c>
      <c r="U83" s="28">
        <v>43</v>
      </c>
      <c r="V83" s="28">
        <v>14</v>
      </c>
      <c r="W83" s="18">
        <f t="shared" si="11"/>
        <v>49</v>
      </c>
      <c r="X83" s="18">
        <f t="shared" si="12"/>
        <v>59</v>
      </c>
      <c r="Y83" s="18">
        <f t="shared" si="13"/>
        <v>45</v>
      </c>
      <c r="Z83" s="18">
        <f t="shared" si="14"/>
        <v>51</v>
      </c>
      <c r="AA83" s="18" t="e">
        <f t="shared" si="15"/>
        <v>#REF!</v>
      </c>
      <c r="AB83" s="18" t="e">
        <f t="shared" si="16"/>
        <v>#REF!</v>
      </c>
    </row>
    <row r="84" spans="10:28" ht="12.75">
      <c r="J84" s="16">
        <v>150</v>
      </c>
      <c r="K84" s="27">
        <v>33</v>
      </c>
      <c r="L84" s="27">
        <v>22</v>
      </c>
      <c r="M84" s="27">
        <v>46</v>
      </c>
      <c r="N84" s="27">
        <v>19</v>
      </c>
      <c r="O84" s="27">
        <v>56</v>
      </c>
      <c r="P84" s="27">
        <v>16</v>
      </c>
      <c r="Q84" s="27">
        <v>28</v>
      </c>
      <c r="R84" s="27">
        <v>19</v>
      </c>
      <c r="S84" s="28">
        <v>38</v>
      </c>
      <c r="T84" s="28">
        <v>16</v>
      </c>
      <c r="U84" s="28">
        <v>47</v>
      </c>
      <c r="V84" s="28">
        <v>15</v>
      </c>
      <c r="W84" s="18">
        <f t="shared" si="11"/>
        <v>55</v>
      </c>
      <c r="X84" s="18">
        <f t="shared" si="12"/>
        <v>65</v>
      </c>
      <c r="Y84" s="18">
        <f t="shared" si="13"/>
        <v>47</v>
      </c>
      <c r="Z84" s="18">
        <f t="shared" si="14"/>
        <v>54</v>
      </c>
      <c r="AA84" s="18" t="e">
        <f t="shared" si="15"/>
        <v>#REF!</v>
      </c>
      <c r="AB84" s="18" t="e">
        <f t="shared" si="16"/>
        <v>#REF!</v>
      </c>
    </row>
    <row r="85" spans="10:28" ht="12.75">
      <c r="J85" s="16">
        <v>200</v>
      </c>
      <c r="K85" s="27">
        <v>41</v>
      </c>
      <c r="L85" s="27">
        <v>27</v>
      </c>
      <c r="M85" s="27">
        <v>57</v>
      </c>
      <c r="N85" s="27">
        <v>22</v>
      </c>
      <c r="O85" s="27">
        <v>71</v>
      </c>
      <c r="P85" s="27">
        <v>20</v>
      </c>
      <c r="Q85" s="27">
        <v>34</v>
      </c>
      <c r="R85" s="27">
        <v>23</v>
      </c>
      <c r="S85" s="28">
        <v>46</v>
      </c>
      <c r="T85" s="28">
        <v>19</v>
      </c>
      <c r="U85" s="28">
        <v>58</v>
      </c>
      <c r="V85" s="28">
        <v>18</v>
      </c>
      <c r="W85" s="18">
        <f t="shared" si="11"/>
        <v>68</v>
      </c>
      <c r="X85" s="18">
        <f t="shared" si="12"/>
        <v>79</v>
      </c>
      <c r="Y85" s="18">
        <f t="shared" si="13"/>
        <v>57</v>
      </c>
      <c r="Z85" s="18">
        <f t="shared" si="14"/>
        <v>65</v>
      </c>
      <c r="AA85" s="18" t="e">
        <f t="shared" si="15"/>
        <v>#REF!</v>
      </c>
      <c r="AB85" s="18" t="e">
        <f t="shared" si="16"/>
        <v>#REF!</v>
      </c>
    </row>
    <row r="86" spans="10:28" ht="12.75">
      <c r="J86" s="16">
        <v>250</v>
      </c>
      <c r="K86" s="27">
        <v>46</v>
      </c>
      <c r="L86" s="27">
        <v>30</v>
      </c>
      <c r="M86" s="27">
        <v>65</v>
      </c>
      <c r="N86" s="27">
        <v>25</v>
      </c>
      <c r="O86" s="27">
        <v>80</v>
      </c>
      <c r="P86" s="27">
        <v>22</v>
      </c>
      <c r="Q86" s="27">
        <v>39</v>
      </c>
      <c r="R86" s="27">
        <v>26</v>
      </c>
      <c r="S86" s="28">
        <v>55</v>
      </c>
      <c r="T86" s="28">
        <v>22</v>
      </c>
      <c r="U86" s="28">
        <v>66</v>
      </c>
      <c r="V86" s="28">
        <v>20</v>
      </c>
      <c r="W86" s="18">
        <f t="shared" si="11"/>
        <v>76</v>
      </c>
      <c r="X86" s="18">
        <f t="shared" si="12"/>
        <v>90</v>
      </c>
      <c r="Y86" s="18">
        <f t="shared" si="13"/>
        <v>65</v>
      </c>
      <c r="Z86" s="18">
        <f t="shared" si="14"/>
        <v>77</v>
      </c>
      <c r="AA86" s="18" t="e">
        <f t="shared" si="15"/>
        <v>#REF!</v>
      </c>
      <c r="AB86" s="18" t="e">
        <f t="shared" si="16"/>
        <v>#REF!</v>
      </c>
    </row>
    <row r="87" spans="10:28" ht="12.75">
      <c r="J87" s="16">
        <v>300</v>
      </c>
      <c r="K87" s="27">
        <v>53</v>
      </c>
      <c r="L87" s="27">
        <v>34</v>
      </c>
      <c r="M87" s="27">
        <v>75</v>
      </c>
      <c r="N87" s="27">
        <v>28</v>
      </c>
      <c r="O87" s="27">
        <v>89</v>
      </c>
      <c r="P87" s="27">
        <v>24</v>
      </c>
      <c r="Q87" s="27">
        <v>43</v>
      </c>
      <c r="R87" s="27">
        <v>28</v>
      </c>
      <c r="S87" s="28">
        <v>60</v>
      </c>
      <c r="T87" s="28">
        <v>24</v>
      </c>
      <c r="U87" s="28">
        <v>72</v>
      </c>
      <c r="V87" s="28">
        <v>22</v>
      </c>
      <c r="W87" s="18">
        <f t="shared" si="11"/>
        <v>87</v>
      </c>
      <c r="X87" s="18">
        <f t="shared" si="12"/>
        <v>103</v>
      </c>
      <c r="Y87" s="18">
        <f t="shared" si="13"/>
        <v>71</v>
      </c>
      <c r="Z87" s="18">
        <f t="shared" si="14"/>
        <v>84</v>
      </c>
      <c r="AA87" s="18" t="e">
        <f t="shared" si="15"/>
        <v>#REF!</v>
      </c>
      <c r="AB87" s="18" t="e">
        <f t="shared" si="16"/>
        <v>#REF!</v>
      </c>
    </row>
    <row r="88" spans="10:28" ht="12.75">
      <c r="J88" s="16">
        <v>350</v>
      </c>
      <c r="K88" s="27">
        <v>58</v>
      </c>
      <c r="L88" s="27">
        <v>38</v>
      </c>
      <c r="M88" s="27">
        <v>80</v>
      </c>
      <c r="N88" s="27">
        <v>29</v>
      </c>
      <c r="O88" s="27">
        <v>101</v>
      </c>
      <c r="P88" s="27">
        <v>25</v>
      </c>
      <c r="Q88" s="27">
        <v>47</v>
      </c>
      <c r="R88" s="27">
        <v>32</v>
      </c>
      <c r="S88" s="28">
        <v>65</v>
      </c>
      <c r="T88" s="28">
        <v>26</v>
      </c>
      <c r="U88" s="28">
        <v>81</v>
      </c>
      <c r="V88" s="28">
        <v>22</v>
      </c>
      <c r="W88" s="18">
        <f t="shared" si="11"/>
        <v>96</v>
      </c>
      <c r="X88" s="18">
        <f t="shared" si="12"/>
        <v>109</v>
      </c>
      <c r="Y88" s="18">
        <f t="shared" si="13"/>
        <v>79</v>
      </c>
      <c r="Z88" s="18">
        <f t="shared" si="14"/>
        <v>91</v>
      </c>
      <c r="AA88" s="18" t="e">
        <f t="shared" si="15"/>
        <v>#REF!</v>
      </c>
      <c r="AB88" s="18" t="e">
        <f t="shared" si="16"/>
        <v>#REF!</v>
      </c>
    </row>
    <row r="89" spans="10:28" ht="12.75">
      <c r="J89" s="16">
        <v>400</v>
      </c>
      <c r="K89" s="27">
        <v>65</v>
      </c>
      <c r="L89" s="27">
        <v>40</v>
      </c>
      <c r="M89" s="27">
        <v>94</v>
      </c>
      <c r="N89" s="27">
        <v>32</v>
      </c>
      <c r="O89" s="27">
        <v>106</v>
      </c>
      <c r="P89" s="27">
        <v>26</v>
      </c>
      <c r="Q89" s="27">
        <v>50</v>
      </c>
      <c r="R89" s="27">
        <v>33</v>
      </c>
      <c r="S89" s="28">
        <v>71</v>
      </c>
      <c r="T89" s="28">
        <v>28</v>
      </c>
      <c r="U89" s="28">
        <v>87</v>
      </c>
      <c r="V89" s="28">
        <v>24</v>
      </c>
      <c r="W89" s="18">
        <f t="shared" si="11"/>
        <v>105</v>
      </c>
      <c r="X89" s="18">
        <f t="shared" si="12"/>
        <v>126</v>
      </c>
      <c r="Y89" s="18">
        <f t="shared" si="13"/>
        <v>83</v>
      </c>
      <c r="Z89" s="18">
        <f t="shared" si="14"/>
        <v>99</v>
      </c>
      <c r="AA89" s="18" t="e">
        <f t="shared" si="15"/>
        <v>#REF!</v>
      </c>
      <c r="AB89" s="18" t="e">
        <f t="shared" si="16"/>
        <v>#REF!</v>
      </c>
    </row>
    <row r="90" spans="10:28" ht="12.75">
      <c r="J90" s="16">
        <v>450</v>
      </c>
      <c r="K90" s="27">
        <v>66</v>
      </c>
      <c r="L90" s="27">
        <v>42</v>
      </c>
      <c r="M90" s="27">
        <v>96</v>
      </c>
      <c r="N90" s="27">
        <v>34</v>
      </c>
      <c r="O90" s="27">
        <v>116</v>
      </c>
      <c r="P90" s="27">
        <v>28</v>
      </c>
      <c r="Q90" s="27">
        <v>58</v>
      </c>
      <c r="R90" s="27">
        <v>37</v>
      </c>
      <c r="S90" s="28">
        <v>80</v>
      </c>
      <c r="T90" s="28">
        <v>31</v>
      </c>
      <c r="U90" s="28">
        <v>92</v>
      </c>
      <c r="V90" s="28">
        <v>25</v>
      </c>
      <c r="W90" s="18">
        <f t="shared" si="11"/>
        <v>108</v>
      </c>
      <c r="X90" s="18">
        <f t="shared" si="12"/>
        <v>130</v>
      </c>
      <c r="Y90" s="18">
        <f t="shared" si="13"/>
        <v>95</v>
      </c>
      <c r="Z90" s="18">
        <f t="shared" si="14"/>
        <v>111</v>
      </c>
      <c r="AA90" s="18" t="e">
        <f t="shared" si="15"/>
        <v>#REF!</v>
      </c>
      <c r="AB90" s="18" t="e">
        <f t="shared" si="16"/>
        <v>#REF!</v>
      </c>
    </row>
    <row r="91" spans="10:28" ht="12.75">
      <c r="J91" s="16">
        <v>500</v>
      </c>
      <c r="K91" s="27">
        <v>76</v>
      </c>
      <c r="L91" s="27">
        <v>46</v>
      </c>
      <c r="M91" s="27">
        <v>108</v>
      </c>
      <c r="N91" s="27">
        <v>37</v>
      </c>
      <c r="O91" s="27">
        <v>144</v>
      </c>
      <c r="P91" s="27">
        <v>28</v>
      </c>
      <c r="Q91" s="27">
        <v>58</v>
      </c>
      <c r="R91" s="27">
        <v>38</v>
      </c>
      <c r="S91" s="28">
        <v>84</v>
      </c>
      <c r="T91" s="28">
        <v>33</v>
      </c>
      <c r="U91" s="28">
        <v>101</v>
      </c>
      <c r="V91" s="28">
        <v>28</v>
      </c>
      <c r="W91" s="18">
        <f t="shared" si="11"/>
        <v>122</v>
      </c>
      <c r="X91" s="18">
        <f t="shared" si="12"/>
        <v>145</v>
      </c>
      <c r="Y91" s="18">
        <f t="shared" si="13"/>
        <v>96</v>
      </c>
      <c r="Z91" s="18">
        <f t="shared" si="14"/>
        <v>117</v>
      </c>
      <c r="AA91" s="18" t="e">
        <f t="shared" si="15"/>
        <v>#REF!</v>
      </c>
      <c r="AB91" s="18" t="e">
        <f t="shared" si="16"/>
        <v>#REF!</v>
      </c>
    </row>
    <row r="92" spans="10:28" ht="12.75">
      <c r="J92" s="16">
        <v>600</v>
      </c>
      <c r="K92" s="27">
        <v>84</v>
      </c>
      <c r="L92" s="27">
        <v>50</v>
      </c>
      <c r="M92" s="27">
        <v>120</v>
      </c>
      <c r="N92" s="27">
        <v>39</v>
      </c>
      <c r="O92" s="27">
        <v>147</v>
      </c>
      <c r="P92" s="27">
        <v>30</v>
      </c>
      <c r="Q92" s="27">
        <v>68</v>
      </c>
      <c r="R92" s="27">
        <v>43</v>
      </c>
      <c r="S92" s="28">
        <v>94</v>
      </c>
      <c r="T92" s="28">
        <v>35</v>
      </c>
      <c r="U92" s="28">
        <v>114</v>
      </c>
      <c r="V92" s="28">
        <v>29</v>
      </c>
      <c r="W92" s="18">
        <f t="shared" si="11"/>
        <v>134</v>
      </c>
      <c r="X92" s="18">
        <f t="shared" si="12"/>
        <v>159</v>
      </c>
      <c r="Y92" s="18">
        <f t="shared" si="13"/>
        <v>111</v>
      </c>
      <c r="Z92" s="18">
        <f t="shared" si="14"/>
        <v>129</v>
      </c>
      <c r="AA92" s="18" t="e">
        <f t="shared" si="15"/>
        <v>#REF!</v>
      </c>
      <c r="AB92" s="18" t="e">
        <f t="shared" si="16"/>
        <v>#REF!</v>
      </c>
    </row>
    <row r="93" spans="10:28" ht="12.75">
      <c r="J93" s="16">
        <v>700</v>
      </c>
      <c r="K93" s="27">
        <v>92</v>
      </c>
      <c r="L93" s="27">
        <v>54</v>
      </c>
      <c r="M93" s="27">
        <v>140</v>
      </c>
      <c r="N93" s="27">
        <v>40</v>
      </c>
      <c r="O93" s="27">
        <v>159</v>
      </c>
      <c r="P93" s="27">
        <v>33</v>
      </c>
      <c r="Q93" s="27">
        <v>77</v>
      </c>
      <c r="R93" s="27">
        <v>47</v>
      </c>
      <c r="S93" s="28">
        <v>108</v>
      </c>
      <c r="T93" s="28">
        <v>37</v>
      </c>
      <c r="U93" s="28">
        <v>130</v>
      </c>
      <c r="V93" s="28">
        <v>32</v>
      </c>
      <c r="W93" s="18">
        <f t="shared" si="11"/>
        <v>146</v>
      </c>
      <c r="X93" s="18">
        <f t="shared" si="12"/>
        <v>180</v>
      </c>
      <c r="Y93" s="18">
        <f t="shared" si="13"/>
        <v>124</v>
      </c>
      <c r="Z93" s="18">
        <f t="shared" si="14"/>
        <v>145</v>
      </c>
      <c r="AA93" s="18" t="e">
        <f t="shared" si="15"/>
        <v>#REF!</v>
      </c>
      <c r="AB93" s="18" t="e">
        <f t="shared" si="16"/>
        <v>#REF!</v>
      </c>
    </row>
    <row r="94" spans="10:28" ht="12.75">
      <c r="J94" s="16">
        <v>800</v>
      </c>
      <c r="K94" s="27">
        <v>112</v>
      </c>
      <c r="L94" s="27">
        <v>62</v>
      </c>
      <c r="M94" s="27">
        <v>156</v>
      </c>
      <c r="N94" s="27">
        <v>41</v>
      </c>
      <c r="O94" s="27">
        <v>183</v>
      </c>
      <c r="P94" s="27">
        <v>36</v>
      </c>
      <c r="Q94" s="27">
        <v>86</v>
      </c>
      <c r="R94" s="27">
        <v>52</v>
      </c>
      <c r="S94" s="28">
        <v>120</v>
      </c>
      <c r="T94" s="28">
        <v>39</v>
      </c>
      <c r="U94" s="28">
        <v>140</v>
      </c>
      <c r="V94" s="28">
        <v>34</v>
      </c>
      <c r="W94" s="18">
        <f t="shared" si="11"/>
        <v>174</v>
      </c>
      <c r="X94" s="18">
        <f t="shared" si="12"/>
        <v>197</v>
      </c>
      <c r="Y94" s="18">
        <f t="shared" si="13"/>
        <v>138</v>
      </c>
      <c r="Z94" s="18">
        <f t="shared" si="14"/>
        <v>159</v>
      </c>
      <c r="AA94" s="18" t="e">
        <f t="shared" si="15"/>
        <v>#REF!</v>
      </c>
      <c r="AB94" s="18" t="e">
        <f t="shared" si="16"/>
        <v>#REF!</v>
      </c>
    </row>
    <row r="95" spans="10:28" ht="12.75">
      <c r="J95" s="16">
        <v>900</v>
      </c>
      <c r="K95" s="27">
        <v>119</v>
      </c>
      <c r="L95" s="27">
        <v>65</v>
      </c>
      <c r="M95" s="27">
        <v>163</v>
      </c>
      <c r="N95" s="27">
        <v>49</v>
      </c>
      <c r="O95" s="27">
        <v>201</v>
      </c>
      <c r="P95" s="27">
        <v>38</v>
      </c>
      <c r="Q95" s="27">
        <v>91</v>
      </c>
      <c r="R95" s="27">
        <v>57</v>
      </c>
      <c r="S95" s="28">
        <v>130</v>
      </c>
      <c r="T95" s="28">
        <v>46</v>
      </c>
      <c r="U95" s="28">
        <v>160</v>
      </c>
      <c r="V95" s="28">
        <v>37</v>
      </c>
      <c r="W95" s="18">
        <f t="shared" si="11"/>
        <v>184</v>
      </c>
      <c r="X95" s="18">
        <f t="shared" si="12"/>
        <v>212</v>
      </c>
      <c r="Y95" s="18">
        <f t="shared" si="13"/>
        <v>148</v>
      </c>
      <c r="Z95" s="18">
        <f t="shared" si="14"/>
        <v>176</v>
      </c>
      <c r="AA95" s="18" t="e">
        <f t="shared" si="15"/>
        <v>#REF!</v>
      </c>
      <c r="AB95" s="18" t="e">
        <f t="shared" si="16"/>
        <v>#REF!</v>
      </c>
    </row>
    <row r="96" spans="10:28" ht="12.75">
      <c r="J96" s="16">
        <v>1000</v>
      </c>
      <c r="K96" s="27">
        <v>131</v>
      </c>
      <c r="L96" s="27">
        <v>67</v>
      </c>
      <c r="M96" s="27">
        <v>171</v>
      </c>
      <c r="N96" s="27">
        <v>51</v>
      </c>
      <c r="O96" s="27">
        <v>214</v>
      </c>
      <c r="P96" s="27">
        <v>42</v>
      </c>
      <c r="Q96" s="27">
        <v>101</v>
      </c>
      <c r="R96" s="27">
        <v>61</v>
      </c>
      <c r="S96" s="28">
        <v>136</v>
      </c>
      <c r="T96" s="28">
        <v>49</v>
      </c>
      <c r="U96" s="28">
        <v>165</v>
      </c>
      <c r="V96" s="28">
        <v>40</v>
      </c>
      <c r="W96" s="18">
        <f t="shared" si="11"/>
        <v>198</v>
      </c>
      <c r="X96" s="18">
        <f t="shared" si="12"/>
        <v>222</v>
      </c>
      <c r="Y96" s="18">
        <f t="shared" si="13"/>
        <v>162</v>
      </c>
      <c r="Z96" s="18">
        <f t="shared" si="14"/>
        <v>185</v>
      </c>
      <c r="AA96" s="18" t="e">
        <f t="shared" si="15"/>
        <v>#REF!</v>
      </c>
      <c r="AB96" s="18" t="e">
        <f t="shared" si="16"/>
        <v>#REF!</v>
      </c>
    </row>
    <row r="97" spans="10:38" ht="12.75">
      <c r="J97" s="16">
        <v>1200</v>
      </c>
      <c r="K97" s="27">
        <v>159</v>
      </c>
      <c r="L97" s="27">
        <v>74</v>
      </c>
      <c r="M97" s="27">
        <v>221</v>
      </c>
      <c r="N97" s="27">
        <v>57</v>
      </c>
      <c r="O97" s="27">
        <v>258</v>
      </c>
      <c r="P97" s="27">
        <v>46</v>
      </c>
      <c r="Q97" s="27">
        <v>124</v>
      </c>
      <c r="R97" s="27">
        <v>68</v>
      </c>
      <c r="S97" s="28">
        <v>159</v>
      </c>
      <c r="T97" s="28">
        <v>55</v>
      </c>
      <c r="U97" s="28">
        <v>197</v>
      </c>
      <c r="V97" s="28">
        <v>45</v>
      </c>
      <c r="W97" s="18">
        <f t="shared" si="11"/>
        <v>233</v>
      </c>
      <c r="X97" s="18">
        <f t="shared" si="12"/>
        <v>278</v>
      </c>
      <c r="Y97" s="18">
        <f t="shared" si="13"/>
        <v>192</v>
      </c>
      <c r="Z97" s="18">
        <f t="shared" si="14"/>
        <v>214</v>
      </c>
      <c r="AA97" s="18" t="e">
        <f t="shared" si="15"/>
        <v>#REF!</v>
      </c>
      <c r="AB97" s="18" t="e">
        <f t="shared" si="16"/>
        <v>#REF!</v>
      </c>
    </row>
    <row r="98" spans="10:38" ht="12.75">
      <c r="J98" s="16">
        <v>1400</v>
      </c>
      <c r="K98" s="27">
        <v>175</v>
      </c>
      <c r="L98" s="27">
        <v>77</v>
      </c>
      <c r="M98" s="27">
        <v>244</v>
      </c>
      <c r="N98" s="27">
        <v>59</v>
      </c>
      <c r="O98" s="27">
        <v>277</v>
      </c>
      <c r="P98" s="27">
        <v>50</v>
      </c>
      <c r="Q98" s="27">
        <v>131</v>
      </c>
      <c r="R98" s="27">
        <v>71</v>
      </c>
      <c r="S98" s="28">
        <v>181</v>
      </c>
      <c r="T98" s="28">
        <v>58</v>
      </c>
      <c r="U98" s="28">
        <v>217</v>
      </c>
      <c r="V98" s="28">
        <v>48</v>
      </c>
      <c r="W98" s="18">
        <f t="shared" si="11"/>
        <v>252</v>
      </c>
      <c r="X98" s="18">
        <f t="shared" si="12"/>
        <v>303</v>
      </c>
      <c r="Y98" s="18">
        <f t="shared" si="13"/>
        <v>202</v>
      </c>
      <c r="Z98" s="18">
        <f t="shared" si="14"/>
        <v>239</v>
      </c>
      <c r="AA98" s="18" t="e">
        <f t="shared" si="15"/>
        <v>#REF!</v>
      </c>
      <c r="AB98" s="18" t="e">
        <f t="shared" si="16"/>
        <v>#REF!</v>
      </c>
    </row>
    <row r="101" spans="10:38" ht="12.75">
      <c r="J101" s="198" t="s">
        <v>49</v>
      </c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</row>
    <row r="102" spans="10:38" ht="12.75">
      <c r="J102" s="198" t="s">
        <v>50</v>
      </c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</row>
    <row r="104" spans="10:38" ht="12" customHeight="1">
      <c r="J104" s="209" t="s">
        <v>32</v>
      </c>
      <c r="K104" s="218" t="s">
        <v>51</v>
      </c>
      <c r="L104" s="219"/>
      <c r="M104" s="219"/>
      <c r="N104" s="219"/>
      <c r="O104" s="219"/>
      <c r="P104" s="219"/>
      <c r="Q104" s="219"/>
      <c r="R104" s="219"/>
      <c r="S104" s="219"/>
      <c r="T104" s="220"/>
      <c r="U104" s="218" t="s">
        <v>52</v>
      </c>
      <c r="V104" s="219"/>
      <c r="W104" s="219"/>
      <c r="X104" s="219"/>
      <c r="Y104" s="219"/>
      <c r="Z104" s="219"/>
      <c r="AA104" s="219"/>
      <c r="AB104" s="219"/>
      <c r="AC104" s="219"/>
      <c r="AD104" s="220"/>
      <c r="AE104" s="221" t="s">
        <v>53</v>
      </c>
      <c r="AF104" s="221"/>
      <c r="AG104" s="221"/>
      <c r="AH104" s="221"/>
      <c r="AI104" s="221" t="s">
        <v>54</v>
      </c>
      <c r="AJ104" s="221"/>
      <c r="AK104" s="221"/>
      <c r="AL104" s="221"/>
    </row>
    <row r="105" spans="10:38" ht="12" customHeight="1">
      <c r="J105" s="209"/>
      <c r="K105" s="218" t="s">
        <v>55</v>
      </c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20"/>
      <c r="AE105" s="7" t="s">
        <v>15</v>
      </c>
      <c r="AF105" s="7" t="s">
        <v>16</v>
      </c>
      <c r="AG105" s="7" t="s">
        <v>15</v>
      </c>
      <c r="AH105" s="7" t="s">
        <v>16</v>
      </c>
      <c r="AI105" s="7" t="s">
        <v>15</v>
      </c>
      <c r="AJ105" s="7" t="s">
        <v>16</v>
      </c>
      <c r="AK105" s="7" t="s">
        <v>15</v>
      </c>
      <c r="AL105" s="7" t="s">
        <v>16</v>
      </c>
    </row>
    <row r="106" spans="10:38" ht="12" customHeight="1">
      <c r="J106" s="209"/>
      <c r="K106" s="29">
        <v>20</v>
      </c>
      <c r="L106" s="29">
        <v>50</v>
      </c>
      <c r="M106" s="29">
        <v>100</v>
      </c>
      <c r="N106" s="29">
        <v>150</v>
      </c>
      <c r="O106" s="29">
        <v>200</v>
      </c>
      <c r="P106" s="29">
        <v>250</v>
      </c>
      <c r="Q106" s="29">
        <v>300</v>
      </c>
      <c r="R106" s="29">
        <v>350</v>
      </c>
      <c r="S106" s="29">
        <v>400</v>
      </c>
      <c r="T106" s="29">
        <v>450</v>
      </c>
      <c r="U106" s="29">
        <v>20</v>
      </c>
      <c r="V106" s="29">
        <v>50</v>
      </c>
      <c r="W106" s="29">
        <v>100</v>
      </c>
      <c r="X106" s="29">
        <v>150</v>
      </c>
      <c r="Y106" s="29">
        <v>200</v>
      </c>
      <c r="Z106" s="29">
        <v>250</v>
      </c>
      <c r="AA106" s="29">
        <v>300</v>
      </c>
      <c r="AB106" s="29">
        <v>350</v>
      </c>
      <c r="AC106" s="29">
        <v>400</v>
      </c>
      <c r="AD106" s="29">
        <v>450</v>
      </c>
      <c r="AE106" s="7" t="s">
        <v>56</v>
      </c>
      <c r="AF106" s="7" t="s">
        <v>56</v>
      </c>
      <c r="AG106" s="7" t="s">
        <v>57</v>
      </c>
      <c r="AH106" s="7" t="s">
        <v>57</v>
      </c>
      <c r="AI106" s="7" t="s">
        <v>56</v>
      </c>
      <c r="AJ106" s="7" t="s">
        <v>56</v>
      </c>
      <c r="AK106" s="7" t="s">
        <v>57</v>
      </c>
      <c r="AL106" s="7" t="s">
        <v>57</v>
      </c>
    </row>
    <row r="107" spans="10:38" ht="12" customHeight="1">
      <c r="J107" s="209"/>
      <c r="K107" s="218" t="s">
        <v>58</v>
      </c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20"/>
      <c r="AE107" s="30" t="e">
        <f>IF(#REF!&lt;=50,#REF!,0)</f>
        <v>#REF!</v>
      </c>
      <c r="AF107" s="30" t="e">
        <f>IF(#REF!&lt;=50,#REF!,0)</f>
        <v>#REF!</v>
      </c>
      <c r="AG107" s="30" t="e">
        <f>IF(#REF!&gt;50,#REF!,0)</f>
        <v>#REF!</v>
      </c>
      <c r="AH107" s="30" t="e">
        <f>IF(#REF!&gt;50,#REF!,0)</f>
        <v>#REF!</v>
      </c>
      <c r="AI107" s="30" t="e">
        <f>IF(#REF!&lt;=50,#REF!,0)</f>
        <v>#REF!</v>
      </c>
      <c r="AJ107" s="30" t="e">
        <f>IF(#REF!&lt;=50,#REF!,0)</f>
        <v>#REF!</v>
      </c>
      <c r="AK107" s="30" t="e">
        <f>IF(#REF!&gt;50,#REF!,0)</f>
        <v>#REF!</v>
      </c>
      <c r="AL107" s="30" t="e">
        <f>IF(#REF!&gt;50,#REF!,0)</f>
        <v>#REF!</v>
      </c>
    </row>
    <row r="108" spans="10:38" ht="12" customHeight="1">
      <c r="J108" s="31">
        <v>25</v>
      </c>
      <c r="K108" s="31">
        <v>5</v>
      </c>
      <c r="L108" s="31">
        <v>13</v>
      </c>
      <c r="M108" s="31">
        <v>24</v>
      </c>
      <c r="N108" s="31">
        <v>36</v>
      </c>
      <c r="O108" s="31">
        <v>49</v>
      </c>
      <c r="P108" s="31">
        <v>63</v>
      </c>
      <c r="Q108" s="31">
        <v>77</v>
      </c>
      <c r="R108" s="31">
        <v>93</v>
      </c>
      <c r="S108" s="31">
        <v>109</v>
      </c>
      <c r="T108" s="31">
        <v>128</v>
      </c>
      <c r="U108" s="31">
        <v>4</v>
      </c>
      <c r="V108" s="31">
        <v>11</v>
      </c>
      <c r="W108" s="31">
        <v>22</v>
      </c>
      <c r="X108" s="31">
        <v>32</v>
      </c>
      <c r="Y108" s="31">
        <v>45</v>
      </c>
      <c r="Z108" s="31">
        <v>57</v>
      </c>
      <c r="AA108" s="31">
        <v>71</v>
      </c>
      <c r="AB108" s="31">
        <v>85</v>
      </c>
      <c r="AC108" s="31">
        <v>101</v>
      </c>
      <c r="AD108" s="31">
        <v>118</v>
      </c>
      <c r="AE108" s="11" t="e">
        <f>IF($AE$107&lt;&gt;0,K108+(L108-K108)*($AE$107-$K$106)/($L$106-$K$106),0)</f>
        <v>#REF!</v>
      </c>
      <c r="AF108" s="11" t="e">
        <f>IF($AF$107&lt;&gt;0,K108+(L108-K108)*($AF$107-$K$106)/($L$106-$K$106),0)</f>
        <v>#REF!</v>
      </c>
      <c r="AG108" s="11" t="e">
        <f>IF($AG$107&lt;&gt;0,L108+(M108-L108)*($AG$107-$L$106)/($M$106-$L$106),0)</f>
        <v>#REF!</v>
      </c>
      <c r="AH108" s="11" t="e">
        <f>IF($AH$107&lt;&gt;0,L108+(M108-L108)*($AH$107-$L$106)/($M$106-$L$106),0)</f>
        <v>#REF!</v>
      </c>
      <c r="AI108" s="11" t="e">
        <f>IF($AI$107&lt;&gt;0,U108+(V108-U108)*($AI$107-$U$106)/($V$106-$U$106),0)</f>
        <v>#REF!</v>
      </c>
      <c r="AJ108" s="11" t="e">
        <f>IF($AJ$107&lt;&gt;0,U108+(V108-U108)*($AJ$107-$U$106)/($V$106-$U$106),0)</f>
        <v>#REF!</v>
      </c>
      <c r="AK108" s="11" t="e">
        <f>IF($AK$107&lt;&gt;0,V108+(W108-V108)*($AK$107-$V$106)/($W$106-$V$106),0)</f>
        <v>#REF!</v>
      </c>
      <c r="AL108" s="11" t="e">
        <f>IF($AL$107&lt;&gt;0,V108+(W108-V108)*($AL$107-$V$106)/($W$106-$V$106),0)</f>
        <v>#REF!</v>
      </c>
    </row>
    <row r="109" spans="10:38" ht="12" customHeight="1">
      <c r="J109" s="31">
        <v>40</v>
      </c>
      <c r="K109" s="31">
        <v>7</v>
      </c>
      <c r="L109" s="31">
        <v>15</v>
      </c>
      <c r="M109" s="31">
        <v>28</v>
      </c>
      <c r="N109" s="31">
        <v>42</v>
      </c>
      <c r="O109" s="31">
        <v>57</v>
      </c>
      <c r="P109" s="31">
        <v>74</v>
      </c>
      <c r="Q109" s="31">
        <v>90</v>
      </c>
      <c r="R109" s="31">
        <v>108</v>
      </c>
      <c r="S109" s="31">
        <v>128</v>
      </c>
      <c r="T109" s="31">
        <v>149</v>
      </c>
      <c r="U109" s="31">
        <v>6</v>
      </c>
      <c r="V109" s="31">
        <v>13</v>
      </c>
      <c r="W109" s="31">
        <v>25</v>
      </c>
      <c r="X109" s="31">
        <v>38</v>
      </c>
      <c r="Y109" s="31">
        <v>51</v>
      </c>
      <c r="Z109" s="31">
        <v>66</v>
      </c>
      <c r="AA109" s="31">
        <v>82</v>
      </c>
      <c r="AB109" s="31">
        <v>99</v>
      </c>
      <c r="AC109" s="31">
        <v>117</v>
      </c>
      <c r="AD109" s="31">
        <v>136</v>
      </c>
      <c r="AE109" s="11" t="e">
        <f t="shared" ref="AE109:AE127" si="17">IF($AE$107&lt;&gt;0,K109+(L109-K109)*($AE$107-$K$106)/($L$106-$K$106),0)</f>
        <v>#REF!</v>
      </c>
      <c r="AF109" s="11" t="e">
        <f t="shared" ref="AF109:AF127" si="18">IF($AF$107&lt;&gt;0,K109+(L109-K109)*($AF$107-$K$106)/($L$106-$K$106),0)</f>
        <v>#REF!</v>
      </c>
      <c r="AG109" s="11" t="e">
        <f t="shared" ref="AG109:AG127" si="19">IF($AG$107&lt;&gt;0,L109+(M109-L109)*($AG$107-$L$106)/($M$106-$L$106),0)</f>
        <v>#REF!</v>
      </c>
      <c r="AH109" s="11" t="e">
        <f t="shared" ref="AH109:AH127" si="20">IF($AH$107&lt;&gt;0,L109+(M109-L109)*($AH$107-$L$106)/($M$106-$L$106),0)</f>
        <v>#REF!</v>
      </c>
      <c r="AI109" s="11" t="e">
        <f t="shared" ref="AI109:AI127" si="21">IF($AI$107&lt;&gt;0,U109+(V109-U109)*($AI$107-$U$106)/($V$106-$U$106),0)</f>
        <v>#REF!</v>
      </c>
      <c r="AJ109" s="11" t="e">
        <f t="shared" ref="AJ109:AJ127" si="22">IF($AJ$107&lt;&gt;0,U109+(V109-U109)*($AJ$107-$U$106)/($V$106-$U$106),0)</f>
        <v>#REF!</v>
      </c>
      <c r="AK109" s="11" t="e">
        <f t="shared" ref="AK109:AK127" si="23">IF($AK$107&lt;&gt;0,V109+(W109-V109)*($AK$107-$V$106)/($W$106-$V$106),0)</f>
        <v>#REF!</v>
      </c>
      <c r="AL109" s="11" t="e">
        <f t="shared" ref="AL109:AL127" si="24">IF($AL$107&lt;&gt;0,V109+(W109-V109)*($AL$107-$V$106)/($W$106-$V$106),0)</f>
        <v>#REF!</v>
      </c>
    </row>
    <row r="110" spans="10:38" ht="12.75">
      <c r="J110" s="31">
        <v>50</v>
      </c>
      <c r="K110" s="31">
        <v>8</v>
      </c>
      <c r="L110" s="31">
        <v>16</v>
      </c>
      <c r="M110" s="31">
        <v>31</v>
      </c>
      <c r="N110" s="31">
        <v>46</v>
      </c>
      <c r="O110" s="31">
        <v>61</v>
      </c>
      <c r="P110" s="31">
        <v>78</v>
      </c>
      <c r="Q110" s="31">
        <v>97</v>
      </c>
      <c r="R110" s="31">
        <v>116</v>
      </c>
      <c r="S110" s="31">
        <v>137</v>
      </c>
      <c r="T110" s="31">
        <v>158</v>
      </c>
      <c r="U110" s="31">
        <v>6</v>
      </c>
      <c r="V110" s="31">
        <v>15</v>
      </c>
      <c r="W110" s="31">
        <v>27</v>
      </c>
      <c r="X110" s="31">
        <v>40</v>
      </c>
      <c r="Y110" s="31">
        <v>55</v>
      </c>
      <c r="Z110" s="31">
        <v>71</v>
      </c>
      <c r="AA110" s="31">
        <v>88</v>
      </c>
      <c r="AB110" s="31">
        <v>106</v>
      </c>
      <c r="AC110" s="31">
        <v>125</v>
      </c>
      <c r="AD110" s="31">
        <v>144</v>
      </c>
      <c r="AE110" s="11" t="e">
        <f t="shared" si="17"/>
        <v>#REF!</v>
      </c>
      <c r="AF110" s="11" t="e">
        <f t="shared" si="18"/>
        <v>#REF!</v>
      </c>
      <c r="AG110" s="11" t="e">
        <f t="shared" si="19"/>
        <v>#REF!</v>
      </c>
      <c r="AH110" s="11" t="e">
        <f t="shared" si="20"/>
        <v>#REF!</v>
      </c>
      <c r="AI110" s="11" t="e">
        <f t="shared" si="21"/>
        <v>#REF!</v>
      </c>
      <c r="AJ110" s="11" t="e">
        <f t="shared" si="22"/>
        <v>#REF!</v>
      </c>
      <c r="AK110" s="11" t="e">
        <f t="shared" si="23"/>
        <v>#REF!</v>
      </c>
      <c r="AL110" s="11" t="e">
        <f t="shared" si="24"/>
        <v>#REF!</v>
      </c>
    </row>
    <row r="111" spans="10:38" ht="12.75">
      <c r="J111" s="31">
        <v>65</v>
      </c>
      <c r="K111" s="31">
        <v>9</v>
      </c>
      <c r="L111" s="31">
        <v>20</v>
      </c>
      <c r="M111" s="31">
        <v>35</v>
      </c>
      <c r="N111" s="31">
        <v>52</v>
      </c>
      <c r="O111" s="31">
        <v>70</v>
      </c>
      <c r="P111" s="31">
        <v>89</v>
      </c>
      <c r="Q111" s="31">
        <v>109</v>
      </c>
      <c r="R111" s="31">
        <v>131</v>
      </c>
      <c r="S111" s="31">
        <v>153</v>
      </c>
      <c r="T111" s="31">
        <v>178</v>
      </c>
      <c r="U111" s="31">
        <v>8</v>
      </c>
      <c r="V111" s="31">
        <v>16</v>
      </c>
      <c r="W111" s="31">
        <v>31</v>
      </c>
      <c r="X111" s="31">
        <v>46</v>
      </c>
      <c r="Y111" s="31">
        <v>62</v>
      </c>
      <c r="Z111" s="31">
        <v>80</v>
      </c>
      <c r="AA111" s="31">
        <v>98</v>
      </c>
      <c r="AB111" s="31">
        <v>118</v>
      </c>
      <c r="AC111" s="31">
        <v>139</v>
      </c>
      <c r="AD111" s="31">
        <v>161</v>
      </c>
      <c r="AE111" s="11" t="e">
        <f t="shared" si="17"/>
        <v>#REF!</v>
      </c>
      <c r="AF111" s="11" t="e">
        <f t="shared" si="18"/>
        <v>#REF!</v>
      </c>
      <c r="AG111" s="11" t="e">
        <f t="shared" si="19"/>
        <v>#REF!</v>
      </c>
      <c r="AH111" s="11" t="e">
        <f t="shared" si="20"/>
        <v>#REF!</v>
      </c>
      <c r="AI111" s="11" t="e">
        <f t="shared" si="21"/>
        <v>#REF!</v>
      </c>
      <c r="AJ111" s="11" t="e">
        <f t="shared" si="22"/>
        <v>#REF!</v>
      </c>
      <c r="AK111" s="11" t="e">
        <f t="shared" si="23"/>
        <v>#REF!</v>
      </c>
      <c r="AL111" s="11" t="e">
        <f t="shared" si="24"/>
        <v>#REF!</v>
      </c>
    </row>
    <row r="112" spans="10:38" ht="12.75">
      <c r="J112" s="31">
        <v>80</v>
      </c>
      <c r="K112" s="31">
        <v>9</v>
      </c>
      <c r="L112" s="31">
        <v>22</v>
      </c>
      <c r="M112" s="31">
        <v>39</v>
      </c>
      <c r="N112" s="31">
        <v>57</v>
      </c>
      <c r="O112" s="31">
        <v>75</v>
      </c>
      <c r="P112" s="31">
        <v>96</v>
      </c>
      <c r="Q112" s="31">
        <v>118</v>
      </c>
      <c r="R112" s="31">
        <v>140</v>
      </c>
      <c r="S112" s="31">
        <v>164</v>
      </c>
      <c r="T112" s="31">
        <v>190</v>
      </c>
      <c r="U112" s="31">
        <v>9</v>
      </c>
      <c r="V112" s="31">
        <v>18</v>
      </c>
      <c r="W112" s="31">
        <v>34</v>
      </c>
      <c r="X112" s="31">
        <v>50</v>
      </c>
      <c r="Y112" s="31">
        <v>66</v>
      </c>
      <c r="Z112" s="31">
        <v>85</v>
      </c>
      <c r="AA112" s="31">
        <v>105</v>
      </c>
      <c r="AB112" s="31">
        <v>126</v>
      </c>
      <c r="AC112" s="31">
        <v>148</v>
      </c>
      <c r="AD112" s="31">
        <v>172</v>
      </c>
      <c r="AE112" s="11" t="e">
        <f t="shared" si="17"/>
        <v>#REF!</v>
      </c>
      <c r="AF112" s="11" t="e">
        <f t="shared" si="18"/>
        <v>#REF!</v>
      </c>
      <c r="AG112" s="11" t="e">
        <f t="shared" si="19"/>
        <v>#REF!</v>
      </c>
      <c r="AH112" s="11" t="e">
        <f t="shared" si="20"/>
        <v>#REF!</v>
      </c>
      <c r="AI112" s="11" t="e">
        <f t="shared" si="21"/>
        <v>#REF!</v>
      </c>
      <c r="AJ112" s="11" t="e">
        <f t="shared" si="22"/>
        <v>#REF!</v>
      </c>
      <c r="AK112" s="11" t="e">
        <f t="shared" si="23"/>
        <v>#REF!</v>
      </c>
      <c r="AL112" s="11" t="e">
        <f t="shared" si="24"/>
        <v>#REF!</v>
      </c>
    </row>
    <row r="113" spans="10:38" ht="12.75">
      <c r="J113" s="31">
        <v>100</v>
      </c>
      <c r="K113" s="31">
        <v>11</v>
      </c>
      <c r="L113" s="31">
        <v>24</v>
      </c>
      <c r="M113" s="31">
        <v>43</v>
      </c>
      <c r="N113" s="31">
        <v>63</v>
      </c>
      <c r="O113" s="31">
        <v>83</v>
      </c>
      <c r="P113" s="31">
        <v>106</v>
      </c>
      <c r="Q113" s="31">
        <v>129</v>
      </c>
      <c r="R113" s="31">
        <v>153</v>
      </c>
      <c r="S113" s="31">
        <v>179</v>
      </c>
      <c r="T113" s="31">
        <v>207</v>
      </c>
      <c r="U113" s="31">
        <v>9</v>
      </c>
      <c r="V113" s="31">
        <v>21</v>
      </c>
      <c r="W113" s="31">
        <v>37</v>
      </c>
      <c r="X113" s="31">
        <v>55</v>
      </c>
      <c r="Y113" s="31">
        <v>73</v>
      </c>
      <c r="Z113" s="31">
        <v>94</v>
      </c>
      <c r="AA113" s="31">
        <v>115</v>
      </c>
      <c r="AB113" s="31">
        <v>138</v>
      </c>
      <c r="AC113" s="31">
        <v>161</v>
      </c>
      <c r="AD113" s="31">
        <v>186</v>
      </c>
      <c r="AE113" s="11" t="e">
        <f t="shared" si="17"/>
        <v>#REF!</v>
      </c>
      <c r="AF113" s="11" t="e">
        <f t="shared" si="18"/>
        <v>#REF!</v>
      </c>
      <c r="AG113" s="11" t="e">
        <f t="shared" si="19"/>
        <v>#REF!</v>
      </c>
      <c r="AH113" s="11" t="e">
        <f t="shared" si="20"/>
        <v>#REF!</v>
      </c>
      <c r="AI113" s="11" t="e">
        <f t="shared" si="21"/>
        <v>#REF!</v>
      </c>
      <c r="AJ113" s="11" t="e">
        <f t="shared" si="22"/>
        <v>#REF!</v>
      </c>
      <c r="AK113" s="11" t="e">
        <f t="shared" si="23"/>
        <v>#REF!</v>
      </c>
      <c r="AL113" s="11" t="e">
        <f t="shared" si="24"/>
        <v>#REF!</v>
      </c>
    </row>
    <row r="114" spans="10:38" ht="12.75">
      <c r="J114" s="31">
        <v>125</v>
      </c>
      <c r="K114" s="31">
        <v>13</v>
      </c>
      <c r="L114" s="31">
        <v>28</v>
      </c>
      <c r="M114" s="31">
        <v>48</v>
      </c>
      <c r="N114" s="31">
        <v>70</v>
      </c>
      <c r="O114" s="31">
        <v>92</v>
      </c>
      <c r="P114" s="31">
        <v>120</v>
      </c>
      <c r="Q114" s="31">
        <v>144</v>
      </c>
      <c r="R114" s="31">
        <v>172</v>
      </c>
      <c r="S114" s="31">
        <v>200</v>
      </c>
      <c r="T114" s="31">
        <v>231</v>
      </c>
      <c r="U114" s="31">
        <v>10</v>
      </c>
      <c r="V114" s="31">
        <v>23</v>
      </c>
      <c r="W114" s="31">
        <v>42</v>
      </c>
      <c r="X114" s="31">
        <v>60</v>
      </c>
      <c r="Y114" s="31">
        <v>80</v>
      </c>
      <c r="Z114" s="31">
        <v>105</v>
      </c>
      <c r="AA114" s="31">
        <v>128</v>
      </c>
      <c r="AB114" s="31">
        <v>153</v>
      </c>
      <c r="AC114" s="31">
        <v>179</v>
      </c>
      <c r="AD114" s="31">
        <v>206</v>
      </c>
      <c r="AE114" s="11" t="e">
        <f t="shared" si="17"/>
        <v>#REF!</v>
      </c>
      <c r="AF114" s="11" t="e">
        <f t="shared" si="18"/>
        <v>#REF!</v>
      </c>
      <c r="AG114" s="11" t="e">
        <f t="shared" si="19"/>
        <v>#REF!</v>
      </c>
      <c r="AH114" s="11" t="e">
        <f t="shared" si="20"/>
        <v>#REF!</v>
      </c>
      <c r="AI114" s="11" t="e">
        <f t="shared" si="21"/>
        <v>#REF!</v>
      </c>
      <c r="AJ114" s="11" t="e">
        <f t="shared" si="22"/>
        <v>#REF!</v>
      </c>
      <c r="AK114" s="11" t="e">
        <f t="shared" si="23"/>
        <v>#REF!</v>
      </c>
      <c r="AL114" s="11" t="e">
        <f t="shared" si="24"/>
        <v>#REF!</v>
      </c>
    </row>
    <row r="115" spans="10:38" ht="12.75">
      <c r="J115" s="31">
        <v>150</v>
      </c>
      <c r="K115" s="31">
        <v>15</v>
      </c>
      <c r="L115" s="31">
        <v>30</v>
      </c>
      <c r="M115" s="31">
        <v>54</v>
      </c>
      <c r="N115" s="31">
        <v>77</v>
      </c>
      <c r="O115" s="31">
        <v>101</v>
      </c>
      <c r="P115" s="31">
        <v>132</v>
      </c>
      <c r="Q115" s="31">
        <v>159</v>
      </c>
      <c r="R115" s="31">
        <v>188</v>
      </c>
      <c r="S115" s="31">
        <v>220</v>
      </c>
      <c r="T115" s="31">
        <v>253</v>
      </c>
      <c r="U115" s="31">
        <v>12</v>
      </c>
      <c r="V115" s="31">
        <v>26</v>
      </c>
      <c r="W115" s="31">
        <v>46</v>
      </c>
      <c r="X115" s="31">
        <v>66</v>
      </c>
      <c r="Y115" s="31">
        <v>88</v>
      </c>
      <c r="Z115" s="31">
        <v>115</v>
      </c>
      <c r="AA115" s="31">
        <v>141</v>
      </c>
      <c r="AB115" s="31">
        <v>167</v>
      </c>
      <c r="AC115" s="31">
        <v>194</v>
      </c>
      <c r="AD115" s="31">
        <v>224</v>
      </c>
      <c r="AE115" s="11" t="e">
        <f t="shared" si="17"/>
        <v>#REF!</v>
      </c>
      <c r="AF115" s="11" t="e">
        <f t="shared" si="18"/>
        <v>#REF!</v>
      </c>
      <c r="AG115" s="11" t="e">
        <f t="shared" si="19"/>
        <v>#REF!</v>
      </c>
      <c r="AH115" s="11" t="e">
        <f t="shared" si="20"/>
        <v>#REF!</v>
      </c>
      <c r="AI115" s="11" t="e">
        <f t="shared" si="21"/>
        <v>#REF!</v>
      </c>
      <c r="AJ115" s="11" t="e">
        <f t="shared" si="22"/>
        <v>#REF!</v>
      </c>
      <c r="AK115" s="11" t="e">
        <f t="shared" si="23"/>
        <v>#REF!</v>
      </c>
      <c r="AL115" s="11" t="e">
        <f t="shared" si="24"/>
        <v>#REF!</v>
      </c>
    </row>
    <row r="116" spans="10:38" ht="12.75">
      <c r="J116" s="31">
        <v>200</v>
      </c>
      <c r="K116" s="31">
        <v>19</v>
      </c>
      <c r="L116" s="31">
        <v>38</v>
      </c>
      <c r="M116" s="31">
        <v>66</v>
      </c>
      <c r="N116" s="31">
        <v>94</v>
      </c>
      <c r="O116" s="31">
        <v>122</v>
      </c>
      <c r="P116" s="31">
        <v>158</v>
      </c>
      <c r="Q116" s="31">
        <v>190</v>
      </c>
      <c r="R116" s="31">
        <v>225</v>
      </c>
      <c r="S116" s="31">
        <v>261</v>
      </c>
      <c r="T116" s="31">
        <v>298</v>
      </c>
      <c r="U116" s="31">
        <v>15</v>
      </c>
      <c r="V116" s="31">
        <v>32</v>
      </c>
      <c r="W116" s="31">
        <v>56</v>
      </c>
      <c r="X116" s="31">
        <v>80</v>
      </c>
      <c r="Y116" s="31">
        <v>105</v>
      </c>
      <c r="Z116" s="31">
        <v>137</v>
      </c>
      <c r="AA116" s="31">
        <v>167</v>
      </c>
      <c r="AB116" s="31">
        <v>196</v>
      </c>
      <c r="AC116" s="31">
        <v>229</v>
      </c>
      <c r="AD116" s="31">
        <v>262</v>
      </c>
      <c r="AE116" s="11" t="e">
        <f t="shared" si="17"/>
        <v>#REF!</v>
      </c>
      <c r="AF116" s="11" t="e">
        <f t="shared" si="18"/>
        <v>#REF!</v>
      </c>
      <c r="AG116" s="11" t="e">
        <f t="shared" si="19"/>
        <v>#REF!</v>
      </c>
      <c r="AH116" s="11" t="e">
        <f t="shared" si="20"/>
        <v>#REF!</v>
      </c>
      <c r="AI116" s="11" t="e">
        <f t="shared" si="21"/>
        <v>#REF!</v>
      </c>
      <c r="AJ116" s="11" t="e">
        <f t="shared" si="22"/>
        <v>#REF!</v>
      </c>
      <c r="AK116" s="11" t="e">
        <f t="shared" si="23"/>
        <v>#REF!</v>
      </c>
      <c r="AL116" s="11" t="e">
        <f t="shared" si="24"/>
        <v>#REF!</v>
      </c>
    </row>
    <row r="117" spans="10:38" ht="12.75">
      <c r="J117" s="31">
        <v>250</v>
      </c>
      <c r="K117" s="31">
        <v>22</v>
      </c>
      <c r="L117" s="31">
        <v>44</v>
      </c>
      <c r="M117" s="31">
        <v>76</v>
      </c>
      <c r="N117" s="31">
        <v>108</v>
      </c>
      <c r="O117" s="31">
        <v>138</v>
      </c>
      <c r="P117" s="31">
        <v>178</v>
      </c>
      <c r="Q117" s="31">
        <v>213</v>
      </c>
      <c r="R117" s="31">
        <v>252</v>
      </c>
      <c r="S117" s="31">
        <v>289</v>
      </c>
      <c r="T117" s="31">
        <v>331</v>
      </c>
      <c r="U117" s="31">
        <v>18</v>
      </c>
      <c r="V117" s="31">
        <v>37</v>
      </c>
      <c r="W117" s="31">
        <v>65</v>
      </c>
      <c r="X117" s="31">
        <v>91</v>
      </c>
      <c r="Y117" s="31">
        <v>119</v>
      </c>
      <c r="Z117" s="31">
        <v>154</v>
      </c>
      <c r="AA117" s="31">
        <v>185</v>
      </c>
      <c r="AB117" s="31">
        <v>218</v>
      </c>
      <c r="AC117" s="31">
        <v>253</v>
      </c>
      <c r="AD117" s="31">
        <v>290</v>
      </c>
      <c r="AE117" s="11" t="e">
        <f t="shared" si="17"/>
        <v>#REF!</v>
      </c>
      <c r="AF117" s="11" t="e">
        <f t="shared" si="18"/>
        <v>#REF!</v>
      </c>
      <c r="AG117" s="11" t="e">
        <f t="shared" si="19"/>
        <v>#REF!</v>
      </c>
      <c r="AH117" s="11" t="e">
        <f t="shared" si="20"/>
        <v>#REF!</v>
      </c>
      <c r="AI117" s="11" t="e">
        <f t="shared" si="21"/>
        <v>#REF!</v>
      </c>
      <c r="AJ117" s="11" t="e">
        <f t="shared" si="22"/>
        <v>#REF!</v>
      </c>
      <c r="AK117" s="11" t="e">
        <f t="shared" si="23"/>
        <v>#REF!</v>
      </c>
      <c r="AL117" s="11" t="e">
        <f t="shared" si="24"/>
        <v>#REF!</v>
      </c>
    </row>
    <row r="118" spans="10:38" ht="12.75">
      <c r="J118" s="31">
        <v>300</v>
      </c>
      <c r="K118" s="31">
        <v>26</v>
      </c>
      <c r="L118" s="31">
        <v>51</v>
      </c>
      <c r="M118" s="31">
        <v>87</v>
      </c>
      <c r="N118" s="31">
        <v>120</v>
      </c>
      <c r="O118" s="31">
        <v>156</v>
      </c>
      <c r="P118" s="31">
        <v>199</v>
      </c>
      <c r="Q118" s="31">
        <v>239</v>
      </c>
      <c r="R118" s="31">
        <v>279</v>
      </c>
      <c r="S118" s="31">
        <v>322</v>
      </c>
      <c r="T118" s="31">
        <v>366</v>
      </c>
      <c r="U118" s="31">
        <v>22</v>
      </c>
      <c r="V118" s="31">
        <v>42</v>
      </c>
      <c r="W118" s="31">
        <v>72</v>
      </c>
      <c r="X118" s="31">
        <v>101</v>
      </c>
      <c r="Y118" s="31">
        <v>133</v>
      </c>
      <c r="Z118" s="31">
        <v>170</v>
      </c>
      <c r="AA118" s="31">
        <v>206</v>
      </c>
      <c r="AB118" s="31">
        <v>241</v>
      </c>
      <c r="AC118" s="31">
        <v>279</v>
      </c>
      <c r="AD118" s="31">
        <v>318</v>
      </c>
      <c r="AE118" s="11" t="e">
        <f t="shared" si="17"/>
        <v>#REF!</v>
      </c>
      <c r="AF118" s="11" t="e">
        <f t="shared" si="18"/>
        <v>#REF!</v>
      </c>
      <c r="AG118" s="11" t="e">
        <f t="shared" si="19"/>
        <v>#REF!</v>
      </c>
      <c r="AH118" s="11" t="e">
        <f t="shared" si="20"/>
        <v>#REF!</v>
      </c>
      <c r="AI118" s="11" t="e">
        <f t="shared" si="21"/>
        <v>#REF!</v>
      </c>
      <c r="AJ118" s="11" t="e">
        <f t="shared" si="22"/>
        <v>#REF!</v>
      </c>
      <c r="AK118" s="11" t="e">
        <f t="shared" si="23"/>
        <v>#REF!</v>
      </c>
      <c r="AL118" s="11" t="e">
        <f t="shared" si="24"/>
        <v>#REF!</v>
      </c>
    </row>
    <row r="119" spans="10:38" ht="12.75">
      <c r="J119" s="31">
        <v>350</v>
      </c>
      <c r="K119" s="31">
        <v>30</v>
      </c>
      <c r="L119" s="31">
        <v>57</v>
      </c>
      <c r="M119" s="31">
        <v>96</v>
      </c>
      <c r="N119" s="31">
        <v>133</v>
      </c>
      <c r="O119" s="31">
        <v>172</v>
      </c>
      <c r="P119" s="31">
        <v>219</v>
      </c>
      <c r="Q119" s="31">
        <v>262</v>
      </c>
      <c r="R119" s="31">
        <v>305</v>
      </c>
      <c r="S119" s="31">
        <v>352</v>
      </c>
      <c r="T119" s="31">
        <v>401</v>
      </c>
      <c r="U119" s="31">
        <v>24</v>
      </c>
      <c r="V119" s="31">
        <v>47</v>
      </c>
      <c r="W119" s="31">
        <v>80</v>
      </c>
      <c r="X119" s="31">
        <v>113</v>
      </c>
      <c r="Y119" s="31">
        <v>146</v>
      </c>
      <c r="Z119" s="31">
        <v>187</v>
      </c>
      <c r="AA119" s="31">
        <v>224</v>
      </c>
      <c r="AB119" s="31">
        <v>263</v>
      </c>
      <c r="AC119" s="31">
        <v>304</v>
      </c>
      <c r="AD119" s="31">
        <v>347</v>
      </c>
      <c r="AE119" s="11" t="e">
        <f t="shared" si="17"/>
        <v>#REF!</v>
      </c>
      <c r="AF119" s="11" t="e">
        <f t="shared" si="18"/>
        <v>#REF!</v>
      </c>
      <c r="AG119" s="11" t="e">
        <f t="shared" si="19"/>
        <v>#REF!</v>
      </c>
      <c r="AH119" s="11" t="e">
        <f t="shared" si="20"/>
        <v>#REF!</v>
      </c>
      <c r="AI119" s="11" t="e">
        <f t="shared" si="21"/>
        <v>#REF!</v>
      </c>
      <c r="AJ119" s="11" t="e">
        <f t="shared" si="22"/>
        <v>#REF!</v>
      </c>
      <c r="AK119" s="11" t="e">
        <f t="shared" si="23"/>
        <v>#REF!</v>
      </c>
      <c r="AL119" s="11" t="e">
        <f t="shared" si="24"/>
        <v>#REF!</v>
      </c>
    </row>
    <row r="120" spans="10:38" ht="12.75">
      <c r="J120" s="31">
        <v>400</v>
      </c>
      <c r="K120" s="31">
        <v>33</v>
      </c>
      <c r="L120" s="31">
        <v>63</v>
      </c>
      <c r="M120" s="31">
        <v>105</v>
      </c>
      <c r="N120" s="31">
        <v>146</v>
      </c>
      <c r="O120" s="31">
        <v>187</v>
      </c>
      <c r="P120" s="31">
        <v>237</v>
      </c>
      <c r="Q120" s="31">
        <v>285</v>
      </c>
      <c r="R120" s="31">
        <v>332</v>
      </c>
      <c r="S120" s="31">
        <v>380</v>
      </c>
      <c r="T120" s="31">
        <v>432</v>
      </c>
      <c r="U120" s="31">
        <v>26</v>
      </c>
      <c r="V120" s="31">
        <v>52</v>
      </c>
      <c r="W120" s="31">
        <v>88</v>
      </c>
      <c r="X120" s="31">
        <v>122</v>
      </c>
      <c r="Y120" s="31">
        <v>159</v>
      </c>
      <c r="Z120" s="31">
        <v>203</v>
      </c>
      <c r="AA120" s="31">
        <v>243</v>
      </c>
      <c r="AB120" s="31">
        <v>284</v>
      </c>
      <c r="AC120" s="31">
        <v>327</v>
      </c>
      <c r="AD120" s="31">
        <v>372</v>
      </c>
      <c r="AE120" s="11" t="e">
        <f t="shared" si="17"/>
        <v>#REF!</v>
      </c>
      <c r="AF120" s="11" t="e">
        <f t="shared" si="18"/>
        <v>#REF!</v>
      </c>
      <c r="AG120" s="11" t="e">
        <f t="shared" si="19"/>
        <v>#REF!</v>
      </c>
      <c r="AH120" s="11" t="e">
        <f t="shared" si="20"/>
        <v>#REF!</v>
      </c>
      <c r="AI120" s="11" t="e">
        <f t="shared" si="21"/>
        <v>#REF!</v>
      </c>
      <c r="AJ120" s="11" t="e">
        <f t="shared" si="22"/>
        <v>#REF!</v>
      </c>
      <c r="AK120" s="11" t="e">
        <f t="shared" si="23"/>
        <v>#REF!</v>
      </c>
      <c r="AL120" s="11" t="e">
        <f t="shared" si="24"/>
        <v>#REF!</v>
      </c>
    </row>
    <row r="121" spans="10:38" ht="12.75">
      <c r="J121" s="31">
        <v>450</v>
      </c>
      <c r="K121" s="31">
        <v>35</v>
      </c>
      <c r="L121" s="31">
        <v>69</v>
      </c>
      <c r="M121" s="31">
        <v>114</v>
      </c>
      <c r="N121" s="31">
        <v>157</v>
      </c>
      <c r="O121" s="31">
        <v>200</v>
      </c>
      <c r="P121" s="31">
        <v>256</v>
      </c>
      <c r="Q121" s="31">
        <v>304</v>
      </c>
      <c r="R121" s="31">
        <v>354</v>
      </c>
      <c r="S121" s="31">
        <v>405</v>
      </c>
      <c r="T121" s="31">
        <v>460</v>
      </c>
      <c r="U121" s="31">
        <v>28</v>
      </c>
      <c r="V121" s="31">
        <v>56</v>
      </c>
      <c r="W121" s="31">
        <v>94</v>
      </c>
      <c r="X121" s="31">
        <v>131</v>
      </c>
      <c r="Y121" s="31">
        <v>169</v>
      </c>
      <c r="Z121" s="31">
        <v>217</v>
      </c>
      <c r="AA121" s="31">
        <v>259</v>
      </c>
      <c r="AB121" s="31">
        <v>302</v>
      </c>
      <c r="AC121" s="31">
        <v>347</v>
      </c>
      <c r="AD121" s="31">
        <v>396</v>
      </c>
      <c r="AE121" s="11" t="e">
        <f t="shared" si="17"/>
        <v>#REF!</v>
      </c>
      <c r="AF121" s="11" t="e">
        <f t="shared" si="18"/>
        <v>#REF!</v>
      </c>
      <c r="AG121" s="11" t="e">
        <f t="shared" si="19"/>
        <v>#REF!</v>
      </c>
      <c r="AH121" s="11" t="e">
        <f t="shared" si="20"/>
        <v>#REF!</v>
      </c>
      <c r="AI121" s="11" t="e">
        <f t="shared" si="21"/>
        <v>#REF!</v>
      </c>
      <c r="AJ121" s="11" t="e">
        <f t="shared" si="22"/>
        <v>#REF!</v>
      </c>
      <c r="AK121" s="11" t="e">
        <f t="shared" si="23"/>
        <v>#REF!</v>
      </c>
      <c r="AL121" s="11" t="e">
        <f t="shared" si="24"/>
        <v>#REF!</v>
      </c>
    </row>
    <row r="122" spans="10:38" ht="12.75">
      <c r="J122" s="31">
        <v>500</v>
      </c>
      <c r="K122" s="31">
        <v>39</v>
      </c>
      <c r="L122" s="31">
        <v>76</v>
      </c>
      <c r="M122" s="31">
        <v>123</v>
      </c>
      <c r="N122" s="31">
        <v>169</v>
      </c>
      <c r="O122" s="31">
        <v>216</v>
      </c>
      <c r="P122" s="31">
        <v>277</v>
      </c>
      <c r="Q122" s="31">
        <v>326</v>
      </c>
      <c r="R122" s="31">
        <v>380</v>
      </c>
      <c r="S122" s="31">
        <v>435</v>
      </c>
      <c r="T122" s="31">
        <v>493</v>
      </c>
      <c r="U122" s="31">
        <v>31</v>
      </c>
      <c r="V122" s="31">
        <v>61</v>
      </c>
      <c r="W122" s="31">
        <v>102</v>
      </c>
      <c r="X122" s="31">
        <v>143</v>
      </c>
      <c r="Y122" s="31">
        <v>181</v>
      </c>
      <c r="Z122" s="31">
        <v>233</v>
      </c>
      <c r="AA122" s="31">
        <v>277</v>
      </c>
      <c r="AB122" s="31">
        <v>323</v>
      </c>
      <c r="AC122" s="31">
        <v>371</v>
      </c>
      <c r="AD122" s="31">
        <v>422</v>
      </c>
      <c r="AE122" s="11" t="e">
        <f t="shared" si="17"/>
        <v>#REF!</v>
      </c>
      <c r="AF122" s="11" t="e">
        <f t="shared" si="18"/>
        <v>#REF!</v>
      </c>
      <c r="AG122" s="11" t="e">
        <f t="shared" si="19"/>
        <v>#REF!</v>
      </c>
      <c r="AH122" s="11" t="e">
        <f t="shared" si="20"/>
        <v>#REF!</v>
      </c>
      <c r="AI122" s="11" t="e">
        <f t="shared" si="21"/>
        <v>#REF!</v>
      </c>
      <c r="AJ122" s="11" t="e">
        <f t="shared" si="22"/>
        <v>#REF!</v>
      </c>
      <c r="AK122" s="11" t="e">
        <f t="shared" si="23"/>
        <v>#REF!</v>
      </c>
      <c r="AL122" s="11" t="e">
        <f t="shared" si="24"/>
        <v>#REF!</v>
      </c>
    </row>
    <row r="123" spans="10:38" ht="12.75">
      <c r="J123" s="31">
        <v>600</v>
      </c>
      <c r="K123" s="31">
        <v>46</v>
      </c>
      <c r="L123" s="31">
        <v>86</v>
      </c>
      <c r="M123" s="31">
        <v>142</v>
      </c>
      <c r="N123" s="31">
        <v>194</v>
      </c>
      <c r="O123" s="31">
        <v>248</v>
      </c>
      <c r="P123" s="31">
        <v>314</v>
      </c>
      <c r="Q123" s="31">
        <v>372</v>
      </c>
      <c r="R123" s="31">
        <v>429</v>
      </c>
      <c r="S123" s="31">
        <v>490</v>
      </c>
      <c r="T123" s="31">
        <v>554</v>
      </c>
      <c r="U123" s="31">
        <v>36</v>
      </c>
      <c r="V123" s="31">
        <v>71</v>
      </c>
      <c r="W123" s="31">
        <v>117</v>
      </c>
      <c r="X123" s="31">
        <v>162</v>
      </c>
      <c r="Y123" s="31">
        <v>206</v>
      </c>
      <c r="Z123" s="31">
        <v>263</v>
      </c>
      <c r="AA123" s="31">
        <v>312</v>
      </c>
      <c r="AB123" s="31">
        <v>363</v>
      </c>
      <c r="AC123" s="31">
        <v>415</v>
      </c>
      <c r="AD123" s="31">
        <v>471</v>
      </c>
      <c r="AE123" s="11" t="e">
        <f t="shared" si="17"/>
        <v>#REF!</v>
      </c>
      <c r="AF123" s="11" t="e">
        <f t="shared" si="18"/>
        <v>#REF!</v>
      </c>
      <c r="AG123" s="11" t="e">
        <f t="shared" si="19"/>
        <v>#REF!</v>
      </c>
      <c r="AH123" s="11" t="e">
        <f t="shared" si="20"/>
        <v>#REF!</v>
      </c>
      <c r="AI123" s="11" t="e">
        <f t="shared" si="21"/>
        <v>#REF!</v>
      </c>
      <c r="AJ123" s="11" t="e">
        <f t="shared" si="22"/>
        <v>#REF!</v>
      </c>
      <c r="AK123" s="11" t="e">
        <f t="shared" si="23"/>
        <v>#REF!</v>
      </c>
      <c r="AL123" s="11" t="e">
        <f t="shared" si="24"/>
        <v>#REF!</v>
      </c>
    </row>
    <row r="124" spans="10:38" ht="12.75">
      <c r="J124" s="31">
        <v>700</v>
      </c>
      <c r="K124" s="31">
        <v>52</v>
      </c>
      <c r="L124" s="31">
        <v>98</v>
      </c>
      <c r="M124" s="31">
        <v>158</v>
      </c>
      <c r="N124" s="31">
        <v>215</v>
      </c>
      <c r="O124" s="31">
        <v>274</v>
      </c>
      <c r="P124" s="31">
        <v>347</v>
      </c>
      <c r="Q124" s="31">
        <v>409</v>
      </c>
      <c r="R124" s="31">
        <v>473</v>
      </c>
      <c r="S124" s="31">
        <v>538</v>
      </c>
      <c r="T124" s="31">
        <v>608</v>
      </c>
      <c r="U124" s="31">
        <v>41</v>
      </c>
      <c r="V124" s="31">
        <v>79</v>
      </c>
      <c r="W124" s="31">
        <v>130</v>
      </c>
      <c r="X124" s="31">
        <v>180</v>
      </c>
      <c r="Y124" s="31">
        <v>227</v>
      </c>
      <c r="Z124" s="31">
        <v>290</v>
      </c>
      <c r="AA124" s="31">
        <v>343</v>
      </c>
      <c r="AB124" s="31">
        <v>398</v>
      </c>
      <c r="AC124" s="31">
        <v>455</v>
      </c>
      <c r="AD124" s="31">
        <v>515</v>
      </c>
      <c r="AE124" s="11" t="e">
        <f t="shared" si="17"/>
        <v>#REF!</v>
      </c>
      <c r="AF124" s="11" t="e">
        <f t="shared" si="18"/>
        <v>#REF!</v>
      </c>
      <c r="AG124" s="11" t="e">
        <f t="shared" si="19"/>
        <v>#REF!</v>
      </c>
      <c r="AH124" s="11" t="e">
        <f t="shared" si="20"/>
        <v>#REF!</v>
      </c>
      <c r="AI124" s="11" t="e">
        <f t="shared" si="21"/>
        <v>#REF!</v>
      </c>
      <c r="AJ124" s="11" t="e">
        <f t="shared" si="22"/>
        <v>#REF!</v>
      </c>
      <c r="AK124" s="11" t="e">
        <f t="shared" si="23"/>
        <v>#REF!</v>
      </c>
      <c r="AL124" s="11" t="e">
        <f t="shared" si="24"/>
        <v>#REF!</v>
      </c>
    </row>
    <row r="125" spans="10:38" ht="12.75">
      <c r="J125" s="31">
        <v>800</v>
      </c>
      <c r="K125" s="31">
        <v>58</v>
      </c>
      <c r="L125" s="31">
        <v>110</v>
      </c>
      <c r="M125" s="31">
        <v>176</v>
      </c>
      <c r="N125" s="31">
        <v>239</v>
      </c>
      <c r="O125" s="31">
        <v>304</v>
      </c>
      <c r="P125" s="31">
        <v>384</v>
      </c>
      <c r="Q125" s="31">
        <v>452</v>
      </c>
      <c r="R125" s="31">
        <v>520</v>
      </c>
      <c r="S125" s="31">
        <v>592</v>
      </c>
      <c r="T125" s="31">
        <v>667</v>
      </c>
      <c r="U125" s="31">
        <v>46</v>
      </c>
      <c r="V125" s="31">
        <v>89</v>
      </c>
      <c r="W125" s="31">
        <v>144</v>
      </c>
      <c r="X125" s="31">
        <v>183</v>
      </c>
      <c r="Y125" s="31">
        <v>251</v>
      </c>
      <c r="Z125" s="31">
        <v>319</v>
      </c>
      <c r="AA125" s="31">
        <v>377</v>
      </c>
      <c r="AB125" s="31">
        <v>436</v>
      </c>
      <c r="AC125" s="31">
        <v>498</v>
      </c>
      <c r="AD125" s="31">
        <v>562</v>
      </c>
      <c r="AE125" s="11" t="e">
        <f t="shared" si="17"/>
        <v>#REF!</v>
      </c>
      <c r="AF125" s="11" t="e">
        <f t="shared" si="18"/>
        <v>#REF!</v>
      </c>
      <c r="AG125" s="11" t="e">
        <f t="shared" si="19"/>
        <v>#REF!</v>
      </c>
      <c r="AH125" s="11" t="e">
        <f t="shared" si="20"/>
        <v>#REF!</v>
      </c>
      <c r="AI125" s="11" t="e">
        <f t="shared" si="21"/>
        <v>#REF!</v>
      </c>
      <c r="AJ125" s="11" t="e">
        <f t="shared" si="22"/>
        <v>#REF!</v>
      </c>
      <c r="AK125" s="11" t="e">
        <f t="shared" si="23"/>
        <v>#REF!</v>
      </c>
      <c r="AL125" s="11" t="e">
        <f t="shared" si="24"/>
        <v>#REF!</v>
      </c>
    </row>
    <row r="126" spans="10:38" ht="12.75">
      <c r="J126" s="31">
        <v>900</v>
      </c>
      <c r="K126" s="31">
        <v>65</v>
      </c>
      <c r="L126" s="31">
        <v>121</v>
      </c>
      <c r="M126" s="31">
        <v>194</v>
      </c>
      <c r="N126" s="31">
        <v>263</v>
      </c>
      <c r="O126" s="31">
        <v>334</v>
      </c>
      <c r="P126" s="31">
        <v>419</v>
      </c>
      <c r="Q126" s="31">
        <v>494</v>
      </c>
      <c r="R126" s="31">
        <v>568</v>
      </c>
      <c r="S126" s="31">
        <v>644</v>
      </c>
      <c r="T126" s="31">
        <v>725</v>
      </c>
      <c r="U126" s="31">
        <v>51</v>
      </c>
      <c r="V126" s="31">
        <v>97</v>
      </c>
      <c r="W126" s="31">
        <v>158</v>
      </c>
      <c r="X126" s="31">
        <v>218</v>
      </c>
      <c r="Y126" s="31">
        <v>274</v>
      </c>
      <c r="Z126" s="31">
        <v>348</v>
      </c>
      <c r="AA126" s="31">
        <v>410</v>
      </c>
      <c r="AB126" s="31">
        <v>474</v>
      </c>
      <c r="AC126" s="31">
        <v>540</v>
      </c>
      <c r="AD126" s="31">
        <v>610</v>
      </c>
      <c r="AE126" s="11" t="e">
        <f t="shared" si="17"/>
        <v>#REF!</v>
      </c>
      <c r="AF126" s="11" t="e">
        <f t="shared" si="18"/>
        <v>#REF!</v>
      </c>
      <c r="AG126" s="11" t="e">
        <f t="shared" si="19"/>
        <v>#REF!</v>
      </c>
      <c r="AH126" s="11" t="e">
        <f t="shared" si="20"/>
        <v>#REF!</v>
      </c>
      <c r="AI126" s="11" t="e">
        <f t="shared" si="21"/>
        <v>#REF!</v>
      </c>
      <c r="AJ126" s="11" t="e">
        <f t="shared" si="22"/>
        <v>#REF!</v>
      </c>
      <c r="AK126" s="11" t="e">
        <f t="shared" si="23"/>
        <v>#REF!</v>
      </c>
      <c r="AL126" s="11" t="e">
        <f t="shared" si="24"/>
        <v>#REF!</v>
      </c>
    </row>
    <row r="127" spans="10:38" ht="12.75">
      <c r="J127" s="31">
        <v>1000</v>
      </c>
      <c r="K127" s="31">
        <v>71</v>
      </c>
      <c r="L127" s="31">
        <v>133</v>
      </c>
      <c r="M127" s="31">
        <v>212</v>
      </c>
      <c r="N127" s="31">
        <v>286</v>
      </c>
      <c r="O127" s="31">
        <v>362</v>
      </c>
      <c r="P127" s="31">
        <v>457</v>
      </c>
      <c r="Q127" s="31">
        <v>535</v>
      </c>
      <c r="R127" s="31">
        <v>615</v>
      </c>
      <c r="S127" s="31">
        <v>697</v>
      </c>
      <c r="T127" s="31">
        <v>783</v>
      </c>
      <c r="U127" s="31">
        <v>56</v>
      </c>
      <c r="V127" s="31">
        <v>107</v>
      </c>
      <c r="W127" s="31">
        <v>173</v>
      </c>
      <c r="X127" s="31">
        <v>237</v>
      </c>
      <c r="Y127" s="31">
        <v>298</v>
      </c>
      <c r="Z127" s="31">
        <v>377</v>
      </c>
      <c r="AA127" s="31">
        <v>444</v>
      </c>
      <c r="AB127" s="31">
        <v>512</v>
      </c>
      <c r="AC127" s="31">
        <v>582</v>
      </c>
      <c r="AD127" s="31">
        <v>656</v>
      </c>
      <c r="AE127" s="11" t="e">
        <f t="shared" si="17"/>
        <v>#REF!</v>
      </c>
      <c r="AF127" s="11" t="e">
        <f t="shared" si="18"/>
        <v>#REF!</v>
      </c>
      <c r="AG127" s="11" t="e">
        <f t="shared" si="19"/>
        <v>#REF!</v>
      </c>
      <c r="AH127" s="11" t="e">
        <f t="shared" si="20"/>
        <v>#REF!</v>
      </c>
      <c r="AI127" s="11" t="e">
        <f t="shared" si="21"/>
        <v>#REF!</v>
      </c>
      <c r="AJ127" s="11" t="e">
        <f t="shared" si="22"/>
        <v>#REF!</v>
      </c>
      <c r="AK127" s="11" t="e">
        <f t="shared" si="23"/>
        <v>#REF!</v>
      </c>
      <c r="AL127" s="11" t="e">
        <f t="shared" si="24"/>
        <v>#REF!</v>
      </c>
    </row>
    <row r="130" spans="10:28" ht="15.75">
      <c r="J130" s="227" t="s">
        <v>59</v>
      </c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</row>
    <row r="131" spans="10:28" ht="15.75">
      <c r="J131" s="227" t="s">
        <v>60</v>
      </c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</row>
    <row r="132" spans="10:28" ht="15.75">
      <c r="J132" s="227" t="s">
        <v>61</v>
      </c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</row>
    <row r="133" spans="10:28" ht="15.75">
      <c r="J133" s="227" t="s">
        <v>62</v>
      </c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</row>
    <row r="135" spans="10:28" ht="12.75">
      <c r="J135" s="198" t="s">
        <v>63</v>
      </c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</row>
    <row r="136" spans="10:28" ht="12.75">
      <c r="J136" s="198" t="s">
        <v>64</v>
      </c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</row>
    <row r="138" spans="10:28" ht="12.75">
      <c r="J138" s="209" t="s">
        <v>32</v>
      </c>
      <c r="K138" s="218" t="s">
        <v>65</v>
      </c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20"/>
      <c r="W138" s="228" t="s">
        <v>34</v>
      </c>
      <c r="X138" s="228"/>
      <c r="Y138" s="228" t="s">
        <v>35</v>
      </c>
      <c r="Z138" s="228"/>
      <c r="AA138" s="228" t="s">
        <v>34</v>
      </c>
      <c r="AB138" s="228" t="s">
        <v>35</v>
      </c>
    </row>
    <row r="139" spans="10:28" ht="12.75">
      <c r="J139" s="209"/>
      <c r="K139" s="218" t="s">
        <v>66</v>
      </c>
      <c r="L139" s="219"/>
      <c r="M139" s="219"/>
      <c r="N139" s="219"/>
      <c r="O139" s="219"/>
      <c r="P139" s="220"/>
      <c r="Q139" s="218" t="s">
        <v>67</v>
      </c>
      <c r="R139" s="219"/>
      <c r="S139" s="219"/>
      <c r="T139" s="219"/>
      <c r="U139" s="219"/>
      <c r="V139" s="220"/>
      <c r="W139" s="228"/>
      <c r="X139" s="228"/>
      <c r="Y139" s="228"/>
      <c r="Z139" s="228"/>
      <c r="AA139" s="228"/>
      <c r="AB139" s="228"/>
    </row>
    <row r="140" spans="10:28" ht="12.75">
      <c r="J140" s="209"/>
      <c r="K140" s="218" t="s">
        <v>68</v>
      </c>
      <c r="L140" s="219"/>
      <c r="M140" s="219"/>
      <c r="N140" s="219"/>
      <c r="O140" s="219"/>
      <c r="P140" s="220"/>
      <c r="Q140" s="218" t="s">
        <v>69</v>
      </c>
      <c r="R140" s="219"/>
      <c r="S140" s="219"/>
      <c r="T140" s="219"/>
      <c r="U140" s="219"/>
      <c r="V140" s="220"/>
      <c r="W140" s="228"/>
      <c r="X140" s="228"/>
      <c r="Y140" s="228"/>
      <c r="Z140" s="228"/>
      <c r="AA140" s="228"/>
      <c r="AB140" s="228"/>
    </row>
    <row r="141" spans="10:28" ht="12.75">
      <c r="J141" s="209"/>
      <c r="K141" s="218" t="s">
        <v>70</v>
      </c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20"/>
      <c r="W141" s="228"/>
      <c r="X141" s="228"/>
      <c r="Y141" s="228"/>
      <c r="Z141" s="228"/>
      <c r="AA141" s="228"/>
      <c r="AB141" s="228"/>
    </row>
    <row r="142" spans="10:28" ht="12.75">
      <c r="J142" s="209"/>
      <c r="K142" s="29" t="s">
        <v>40</v>
      </c>
      <c r="L142" s="29" t="s">
        <v>41</v>
      </c>
      <c r="M142" s="29" t="s">
        <v>40</v>
      </c>
      <c r="N142" s="29" t="s">
        <v>41</v>
      </c>
      <c r="O142" s="29" t="s">
        <v>40</v>
      </c>
      <c r="P142" s="29" t="s">
        <v>41</v>
      </c>
      <c r="Q142" s="29" t="s">
        <v>40</v>
      </c>
      <c r="R142" s="29" t="s">
        <v>41</v>
      </c>
      <c r="S142" s="29" t="s">
        <v>40</v>
      </c>
      <c r="T142" s="29" t="s">
        <v>41</v>
      </c>
      <c r="U142" s="29" t="s">
        <v>40</v>
      </c>
      <c r="V142" s="29" t="s">
        <v>41</v>
      </c>
      <c r="W142" s="228"/>
      <c r="X142" s="228"/>
      <c r="Y142" s="228"/>
      <c r="Z142" s="228"/>
      <c r="AA142" s="228"/>
      <c r="AB142" s="228"/>
    </row>
    <row r="143" spans="10:28" ht="12.75">
      <c r="J143" s="209"/>
      <c r="K143" s="218" t="s">
        <v>48</v>
      </c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20"/>
      <c r="W143" s="228"/>
      <c r="X143" s="228"/>
      <c r="Y143" s="228"/>
      <c r="Z143" s="228"/>
      <c r="AA143" s="228"/>
      <c r="AB143" s="228"/>
    </row>
    <row r="144" spans="10:28" ht="12.75">
      <c r="J144" s="209"/>
      <c r="K144" s="29">
        <v>65</v>
      </c>
      <c r="L144" s="29">
        <v>50</v>
      </c>
      <c r="M144" s="29">
        <v>90</v>
      </c>
      <c r="N144" s="29">
        <v>50</v>
      </c>
      <c r="O144" s="29">
        <v>110</v>
      </c>
      <c r="P144" s="29">
        <v>50</v>
      </c>
      <c r="Q144" s="29">
        <v>65</v>
      </c>
      <c r="R144" s="29">
        <v>50</v>
      </c>
      <c r="S144" s="29">
        <v>90</v>
      </c>
      <c r="T144" s="29">
        <v>50</v>
      </c>
      <c r="U144" s="29">
        <v>110</v>
      </c>
      <c r="V144" s="29">
        <v>50</v>
      </c>
      <c r="W144" s="7">
        <f>(65+50)/2</f>
        <v>57.5</v>
      </c>
      <c r="X144" s="7">
        <f>(90+50)/2</f>
        <v>70</v>
      </c>
      <c r="Y144" s="7">
        <f>(65+50)/2</f>
        <v>57.5</v>
      </c>
      <c r="Z144" s="7">
        <f>(90+50)/2</f>
        <v>70</v>
      </c>
      <c r="AA144" s="32" t="e">
        <f>#REF!</f>
        <v>#REF!</v>
      </c>
      <c r="AB144" s="32" t="e">
        <f>#REF!</f>
        <v>#REF!</v>
      </c>
    </row>
    <row r="145" spans="10:28" ht="12.75">
      <c r="J145" s="31">
        <v>25</v>
      </c>
      <c r="K145" s="31">
        <v>13</v>
      </c>
      <c r="L145" s="31">
        <v>9</v>
      </c>
      <c r="M145" s="31">
        <v>19</v>
      </c>
      <c r="N145" s="31">
        <v>9</v>
      </c>
      <c r="O145" s="31">
        <v>22</v>
      </c>
      <c r="P145" s="31">
        <v>9</v>
      </c>
      <c r="Q145" s="31">
        <v>12</v>
      </c>
      <c r="R145" s="31">
        <v>8</v>
      </c>
      <c r="S145" s="31">
        <v>17</v>
      </c>
      <c r="T145" s="31">
        <v>8</v>
      </c>
      <c r="U145" s="31">
        <v>21</v>
      </c>
      <c r="V145" s="31">
        <v>7</v>
      </c>
      <c r="W145" s="5">
        <f>K145+L145</f>
        <v>22</v>
      </c>
      <c r="X145" s="5">
        <f>M145+N145</f>
        <v>28</v>
      </c>
      <c r="Y145" s="5">
        <f>Q145+R145</f>
        <v>20</v>
      </c>
      <c r="Z145" s="5">
        <f>S145+T145</f>
        <v>25</v>
      </c>
      <c r="AA145" s="18" t="e">
        <f>W145+(X145-W145)*($AA$144-$W$144)/($X$144-$W$144)</f>
        <v>#REF!</v>
      </c>
      <c r="AB145" s="18" t="e">
        <f>Y145+(Z145-Y145)*($AB$144-$Y$144)/($Z$144-$Y$144)</f>
        <v>#REF!</v>
      </c>
    </row>
    <row r="146" spans="10:28" ht="12.75">
      <c r="J146" s="31">
        <v>30</v>
      </c>
      <c r="K146" s="31">
        <v>14</v>
      </c>
      <c r="L146" s="31">
        <v>9</v>
      </c>
      <c r="M146" s="31">
        <v>20</v>
      </c>
      <c r="N146" s="31">
        <v>9</v>
      </c>
      <c r="O146" s="31">
        <v>24</v>
      </c>
      <c r="P146" s="31">
        <v>9</v>
      </c>
      <c r="Q146" s="31">
        <v>13</v>
      </c>
      <c r="R146" s="31">
        <v>9</v>
      </c>
      <c r="S146" s="31">
        <v>17</v>
      </c>
      <c r="T146" s="31">
        <v>9</v>
      </c>
      <c r="U146" s="31">
        <v>22</v>
      </c>
      <c r="V146" s="31">
        <v>8</v>
      </c>
      <c r="W146" s="5">
        <f t="shared" ref="W146:W167" si="25">K146+L146</f>
        <v>23</v>
      </c>
      <c r="X146" s="5">
        <f t="shared" ref="X146:X167" si="26">M146+N146</f>
        <v>29</v>
      </c>
      <c r="Y146" s="5">
        <f t="shared" ref="Y146:Y167" si="27">Q146+R146</f>
        <v>22</v>
      </c>
      <c r="Z146" s="5">
        <f t="shared" ref="Z146:Z167" si="28">S146+T146</f>
        <v>26</v>
      </c>
      <c r="AA146" s="18" t="e">
        <f t="shared" ref="AA146:AA167" si="29">W146+(X146-W146)*($AA$144-$W$144)/($X$144-$W$144)</f>
        <v>#REF!</v>
      </c>
      <c r="AB146" s="18" t="e">
        <f t="shared" ref="AB146:AB167" si="30">Y146+(Z146-Y146)*($AB$144-$Y$144)/($Z$144-$Y$144)</f>
        <v>#REF!</v>
      </c>
    </row>
    <row r="147" spans="10:28" ht="12.75">
      <c r="J147" s="31">
        <v>40</v>
      </c>
      <c r="K147" s="31">
        <v>15</v>
      </c>
      <c r="L147" s="31">
        <v>10</v>
      </c>
      <c r="M147" s="31">
        <v>22</v>
      </c>
      <c r="N147" s="31">
        <v>10</v>
      </c>
      <c r="O147" s="31">
        <v>27</v>
      </c>
      <c r="P147" s="31">
        <v>9</v>
      </c>
      <c r="Q147" s="31">
        <v>14</v>
      </c>
      <c r="R147" s="31">
        <v>9</v>
      </c>
      <c r="S147" s="31">
        <v>19</v>
      </c>
      <c r="T147" s="31">
        <v>9</v>
      </c>
      <c r="U147" s="31">
        <v>23</v>
      </c>
      <c r="V147" s="31">
        <v>9</v>
      </c>
      <c r="W147" s="5">
        <f t="shared" si="25"/>
        <v>25</v>
      </c>
      <c r="X147" s="5">
        <f t="shared" si="26"/>
        <v>32</v>
      </c>
      <c r="Y147" s="5">
        <f t="shared" si="27"/>
        <v>23</v>
      </c>
      <c r="Z147" s="5">
        <f t="shared" si="28"/>
        <v>28</v>
      </c>
      <c r="AA147" s="18" t="e">
        <f t="shared" si="29"/>
        <v>#REF!</v>
      </c>
      <c r="AB147" s="18" t="e">
        <f t="shared" si="30"/>
        <v>#REF!</v>
      </c>
    </row>
    <row r="148" spans="10:28" ht="12.75">
      <c r="J148" s="31">
        <v>50</v>
      </c>
      <c r="K148" s="31">
        <v>16</v>
      </c>
      <c r="L148" s="31">
        <v>11</v>
      </c>
      <c r="M148" s="31">
        <v>24</v>
      </c>
      <c r="N148" s="31">
        <v>11</v>
      </c>
      <c r="O148" s="31">
        <v>29</v>
      </c>
      <c r="P148" s="31">
        <v>10</v>
      </c>
      <c r="Q148" s="31">
        <v>15</v>
      </c>
      <c r="R148" s="31">
        <v>10</v>
      </c>
      <c r="S148" s="31">
        <v>21</v>
      </c>
      <c r="T148" s="31">
        <v>10</v>
      </c>
      <c r="U148" s="31">
        <v>26</v>
      </c>
      <c r="V148" s="31">
        <v>9</v>
      </c>
      <c r="W148" s="5">
        <f t="shared" si="25"/>
        <v>27</v>
      </c>
      <c r="X148" s="5">
        <f t="shared" si="26"/>
        <v>35</v>
      </c>
      <c r="Y148" s="5">
        <f t="shared" si="27"/>
        <v>25</v>
      </c>
      <c r="Z148" s="5">
        <f t="shared" si="28"/>
        <v>31</v>
      </c>
      <c r="AA148" s="18" t="e">
        <f t="shared" si="29"/>
        <v>#REF!</v>
      </c>
      <c r="AB148" s="18" t="e">
        <f t="shared" si="30"/>
        <v>#REF!</v>
      </c>
    </row>
    <row r="149" spans="10:28" ht="12.75">
      <c r="J149" s="31">
        <v>65</v>
      </c>
      <c r="K149" s="31">
        <v>20</v>
      </c>
      <c r="L149" s="31">
        <v>14</v>
      </c>
      <c r="M149" s="31">
        <v>28</v>
      </c>
      <c r="N149" s="31">
        <v>12</v>
      </c>
      <c r="O149" s="31">
        <v>34</v>
      </c>
      <c r="P149" s="31">
        <v>11</v>
      </c>
      <c r="Q149" s="31">
        <v>17</v>
      </c>
      <c r="R149" s="31">
        <v>11</v>
      </c>
      <c r="S149" s="31">
        <v>25</v>
      </c>
      <c r="T149" s="31">
        <v>11</v>
      </c>
      <c r="U149" s="31">
        <v>29</v>
      </c>
      <c r="V149" s="31">
        <v>10</v>
      </c>
      <c r="W149" s="5">
        <f t="shared" si="25"/>
        <v>34</v>
      </c>
      <c r="X149" s="5">
        <f t="shared" si="26"/>
        <v>40</v>
      </c>
      <c r="Y149" s="5">
        <f t="shared" si="27"/>
        <v>28</v>
      </c>
      <c r="Z149" s="5">
        <f t="shared" si="28"/>
        <v>36</v>
      </c>
      <c r="AA149" s="18" t="e">
        <f t="shared" si="29"/>
        <v>#REF!</v>
      </c>
      <c r="AB149" s="18" t="e">
        <f t="shared" si="30"/>
        <v>#REF!</v>
      </c>
    </row>
    <row r="150" spans="10:28" ht="12.75">
      <c r="J150" s="31">
        <v>80</v>
      </c>
      <c r="K150" s="31">
        <v>22</v>
      </c>
      <c r="L150" s="31">
        <v>15</v>
      </c>
      <c r="M150" s="31">
        <v>30</v>
      </c>
      <c r="N150" s="31">
        <v>13</v>
      </c>
      <c r="O150" s="31">
        <v>37</v>
      </c>
      <c r="P150" s="31">
        <v>12</v>
      </c>
      <c r="Q150" s="31">
        <v>18</v>
      </c>
      <c r="R150" s="31">
        <v>12</v>
      </c>
      <c r="S150" s="31">
        <v>27</v>
      </c>
      <c r="T150" s="31">
        <v>12</v>
      </c>
      <c r="U150" s="31">
        <v>32</v>
      </c>
      <c r="V150" s="31">
        <v>11</v>
      </c>
      <c r="W150" s="5">
        <f t="shared" si="25"/>
        <v>37</v>
      </c>
      <c r="X150" s="5">
        <f t="shared" si="26"/>
        <v>43</v>
      </c>
      <c r="Y150" s="5">
        <f t="shared" si="27"/>
        <v>30</v>
      </c>
      <c r="Z150" s="5">
        <f t="shared" si="28"/>
        <v>39</v>
      </c>
      <c r="AA150" s="18" t="e">
        <f t="shared" si="29"/>
        <v>#REF!</v>
      </c>
      <c r="AB150" s="18" t="e">
        <f t="shared" si="30"/>
        <v>#REF!</v>
      </c>
    </row>
    <row r="151" spans="10:28" ht="12.75">
      <c r="J151" s="31">
        <v>100</v>
      </c>
      <c r="K151" s="31">
        <v>24</v>
      </c>
      <c r="L151" s="31">
        <v>16</v>
      </c>
      <c r="M151" s="31">
        <v>34</v>
      </c>
      <c r="N151" s="31">
        <v>14</v>
      </c>
      <c r="O151" s="31">
        <v>41</v>
      </c>
      <c r="P151" s="31">
        <v>14</v>
      </c>
      <c r="Q151" s="31">
        <v>21</v>
      </c>
      <c r="R151" s="31">
        <v>14</v>
      </c>
      <c r="S151" s="31">
        <v>30</v>
      </c>
      <c r="T151" s="31">
        <v>13</v>
      </c>
      <c r="U151" s="31">
        <v>35</v>
      </c>
      <c r="V151" s="31">
        <v>12</v>
      </c>
      <c r="W151" s="5">
        <f t="shared" si="25"/>
        <v>40</v>
      </c>
      <c r="X151" s="5">
        <f t="shared" si="26"/>
        <v>48</v>
      </c>
      <c r="Y151" s="5">
        <f t="shared" si="27"/>
        <v>35</v>
      </c>
      <c r="Z151" s="5">
        <f t="shared" si="28"/>
        <v>43</v>
      </c>
      <c r="AA151" s="18" t="e">
        <f t="shared" si="29"/>
        <v>#REF!</v>
      </c>
      <c r="AB151" s="18" t="e">
        <f t="shared" si="30"/>
        <v>#REF!</v>
      </c>
    </row>
    <row r="152" spans="10:28" ht="12.75">
      <c r="J152" s="31">
        <v>125</v>
      </c>
      <c r="K152" s="31">
        <v>25</v>
      </c>
      <c r="L152" s="31">
        <v>17</v>
      </c>
      <c r="M152" s="31">
        <v>36</v>
      </c>
      <c r="N152" s="31">
        <v>15</v>
      </c>
      <c r="O152" s="31">
        <v>45</v>
      </c>
      <c r="P152" s="31">
        <v>15</v>
      </c>
      <c r="Q152" s="31">
        <v>22</v>
      </c>
      <c r="R152" s="31">
        <v>15</v>
      </c>
      <c r="S152" s="31">
        <v>33</v>
      </c>
      <c r="T152" s="31">
        <v>14</v>
      </c>
      <c r="U152" s="31">
        <v>37</v>
      </c>
      <c r="V152" s="31">
        <v>13</v>
      </c>
      <c r="W152" s="5">
        <f t="shared" si="25"/>
        <v>42</v>
      </c>
      <c r="X152" s="5">
        <f t="shared" si="26"/>
        <v>51</v>
      </c>
      <c r="Y152" s="5">
        <f t="shared" si="27"/>
        <v>37</v>
      </c>
      <c r="Z152" s="5">
        <f t="shared" si="28"/>
        <v>47</v>
      </c>
      <c r="AA152" s="18" t="e">
        <f t="shared" si="29"/>
        <v>#REF!</v>
      </c>
      <c r="AB152" s="18" t="e">
        <f t="shared" si="30"/>
        <v>#REF!</v>
      </c>
    </row>
    <row r="153" spans="10:28" ht="12.75">
      <c r="J153" s="31">
        <v>150</v>
      </c>
      <c r="K153" s="31">
        <v>28</v>
      </c>
      <c r="L153" s="31">
        <v>20</v>
      </c>
      <c r="M153" s="31">
        <v>40</v>
      </c>
      <c r="N153" s="31">
        <v>16</v>
      </c>
      <c r="O153" s="31">
        <v>47</v>
      </c>
      <c r="P153" s="31">
        <v>16</v>
      </c>
      <c r="Q153" s="31">
        <v>23</v>
      </c>
      <c r="R153" s="31">
        <v>16</v>
      </c>
      <c r="S153" s="31">
        <v>36</v>
      </c>
      <c r="T153" s="31">
        <v>15</v>
      </c>
      <c r="U153" s="31">
        <v>40</v>
      </c>
      <c r="V153" s="31">
        <v>14</v>
      </c>
      <c r="W153" s="5">
        <f t="shared" si="25"/>
        <v>48</v>
      </c>
      <c r="X153" s="5">
        <f t="shared" si="26"/>
        <v>56</v>
      </c>
      <c r="Y153" s="5">
        <f t="shared" si="27"/>
        <v>39</v>
      </c>
      <c r="Z153" s="5">
        <f t="shared" si="28"/>
        <v>51</v>
      </c>
      <c r="AA153" s="18" t="e">
        <f t="shared" si="29"/>
        <v>#REF!</v>
      </c>
      <c r="AB153" s="18" t="e">
        <f t="shared" si="30"/>
        <v>#REF!</v>
      </c>
    </row>
    <row r="154" spans="10:28" ht="12.75">
      <c r="J154" s="31">
        <v>200</v>
      </c>
      <c r="K154" s="31">
        <v>35</v>
      </c>
      <c r="L154" s="31">
        <v>22</v>
      </c>
      <c r="M154" s="31">
        <v>47</v>
      </c>
      <c r="N154" s="31">
        <v>19</v>
      </c>
      <c r="O154" s="31">
        <v>61</v>
      </c>
      <c r="P154" s="31">
        <v>17</v>
      </c>
      <c r="Q154" s="31">
        <v>28</v>
      </c>
      <c r="R154" s="31">
        <v>20</v>
      </c>
      <c r="S154" s="31">
        <v>42</v>
      </c>
      <c r="T154" s="31">
        <v>16</v>
      </c>
      <c r="U154" s="31">
        <v>50</v>
      </c>
      <c r="V154" s="31">
        <v>15</v>
      </c>
      <c r="W154" s="5">
        <f t="shared" si="25"/>
        <v>57</v>
      </c>
      <c r="X154" s="5">
        <f t="shared" si="26"/>
        <v>66</v>
      </c>
      <c r="Y154" s="5">
        <f t="shared" si="27"/>
        <v>48</v>
      </c>
      <c r="Z154" s="5">
        <f t="shared" si="28"/>
        <v>58</v>
      </c>
      <c r="AA154" s="18" t="e">
        <f t="shared" si="29"/>
        <v>#REF!</v>
      </c>
      <c r="AB154" s="18" t="e">
        <f t="shared" si="30"/>
        <v>#REF!</v>
      </c>
    </row>
    <row r="155" spans="10:28" ht="12.75">
      <c r="J155" s="31">
        <v>250</v>
      </c>
      <c r="K155" s="31">
        <v>40</v>
      </c>
      <c r="L155" s="31">
        <v>26</v>
      </c>
      <c r="M155" s="31">
        <v>56</v>
      </c>
      <c r="N155" s="31">
        <v>22</v>
      </c>
      <c r="O155" s="31">
        <v>68</v>
      </c>
      <c r="P155" s="31">
        <v>18</v>
      </c>
      <c r="Q155" s="31">
        <v>33</v>
      </c>
      <c r="R155" s="31">
        <v>22</v>
      </c>
      <c r="S155" s="31">
        <v>46</v>
      </c>
      <c r="T155" s="31">
        <v>18</v>
      </c>
      <c r="U155" s="31">
        <v>57</v>
      </c>
      <c r="V155" s="31">
        <v>17</v>
      </c>
      <c r="W155" s="5">
        <f t="shared" si="25"/>
        <v>66</v>
      </c>
      <c r="X155" s="5">
        <f t="shared" si="26"/>
        <v>78</v>
      </c>
      <c r="Y155" s="5">
        <f t="shared" si="27"/>
        <v>55</v>
      </c>
      <c r="Z155" s="5">
        <f t="shared" si="28"/>
        <v>64</v>
      </c>
      <c r="AA155" s="18" t="e">
        <f t="shared" si="29"/>
        <v>#REF!</v>
      </c>
      <c r="AB155" s="18" t="e">
        <f t="shared" si="30"/>
        <v>#REF!</v>
      </c>
    </row>
    <row r="156" spans="10:28" ht="12.75">
      <c r="J156" s="31">
        <v>300</v>
      </c>
      <c r="K156" s="31">
        <v>46</v>
      </c>
      <c r="L156" s="31">
        <v>29</v>
      </c>
      <c r="M156" s="31">
        <v>64</v>
      </c>
      <c r="N156" s="31">
        <v>23</v>
      </c>
      <c r="O156" s="31">
        <v>76</v>
      </c>
      <c r="P156" s="31">
        <v>21</v>
      </c>
      <c r="Q156" s="31">
        <v>37</v>
      </c>
      <c r="R156" s="31">
        <v>24</v>
      </c>
      <c r="S156" s="31">
        <v>52</v>
      </c>
      <c r="T156" s="31">
        <v>21</v>
      </c>
      <c r="U156" s="31">
        <v>61</v>
      </c>
      <c r="V156" s="31">
        <v>18</v>
      </c>
      <c r="W156" s="5">
        <f t="shared" si="25"/>
        <v>75</v>
      </c>
      <c r="X156" s="5">
        <f t="shared" si="26"/>
        <v>87</v>
      </c>
      <c r="Y156" s="5">
        <f t="shared" si="27"/>
        <v>61</v>
      </c>
      <c r="Z156" s="5">
        <f t="shared" si="28"/>
        <v>73</v>
      </c>
      <c r="AA156" s="18" t="e">
        <f t="shared" si="29"/>
        <v>#REF!</v>
      </c>
      <c r="AB156" s="18" t="e">
        <f t="shared" si="30"/>
        <v>#REF!</v>
      </c>
    </row>
    <row r="157" spans="10:28" ht="12.75">
      <c r="J157" s="31">
        <v>350</v>
      </c>
      <c r="K157" s="31">
        <v>50</v>
      </c>
      <c r="L157" s="31">
        <v>32</v>
      </c>
      <c r="M157" s="31">
        <v>68</v>
      </c>
      <c r="N157" s="31">
        <v>25</v>
      </c>
      <c r="O157" s="31">
        <v>84</v>
      </c>
      <c r="P157" s="31">
        <v>22</v>
      </c>
      <c r="Q157" s="31">
        <v>40</v>
      </c>
      <c r="R157" s="31">
        <v>27</v>
      </c>
      <c r="S157" s="31">
        <v>55</v>
      </c>
      <c r="T157" s="31">
        <v>22</v>
      </c>
      <c r="U157" s="31">
        <v>69</v>
      </c>
      <c r="V157" s="31">
        <v>19</v>
      </c>
      <c r="W157" s="5">
        <f t="shared" si="25"/>
        <v>82</v>
      </c>
      <c r="X157" s="5">
        <f t="shared" si="26"/>
        <v>93</v>
      </c>
      <c r="Y157" s="5">
        <f t="shared" si="27"/>
        <v>67</v>
      </c>
      <c r="Z157" s="5">
        <f t="shared" si="28"/>
        <v>77</v>
      </c>
      <c r="AA157" s="18" t="e">
        <f t="shared" si="29"/>
        <v>#REF!</v>
      </c>
      <c r="AB157" s="18" t="e">
        <f t="shared" si="30"/>
        <v>#REF!</v>
      </c>
    </row>
    <row r="158" spans="10:28" ht="12.75">
      <c r="J158" s="31">
        <v>400</v>
      </c>
      <c r="K158" s="31">
        <v>56</v>
      </c>
      <c r="L158" s="31">
        <v>34</v>
      </c>
      <c r="M158" s="31">
        <v>75</v>
      </c>
      <c r="N158" s="31">
        <v>28</v>
      </c>
      <c r="O158" s="31">
        <v>90</v>
      </c>
      <c r="P158" s="31">
        <v>22</v>
      </c>
      <c r="Q158" s="31">
        <v>43</v>
      </c>
      <c r="R158" s="31">
        <v>28</v>
      </c>
      <c r="S158" s="31">
        <v>60</v>
      </c>
      <c r="T158" s="31">
        <v>24</v>
      </c>
      <c r="U158" s="31">
        <v>74</v>
      </c>
      <c r="V158" s="31">
        <v>21</v>
      </c>
      <c r="W158" s="5">
        <f t="shared" si="25"/>
        <v>90</v>
      </c>
      <c r="X158" s="5">
        <f t="shared" si="26"/>
        <v>103</v>
      </c>
      <c r="Y158" s="5">
        <f t="shared" si="27"/>
        <v>71</v>
      </c>
      <c r="Z158" s="5">
        <f t="shared" si="28"/>
        <v>84</v>
      </c>
      <c r="AA158" s="18" t="e">
        <f t="shared" si="29"/>
        <v>#REF!</v>
      </c>
      <c r="AB158" s="18" t="e">
        <f t="shared" si="30"/>
        <v>#REF!</v>
      </c>
    </row>
    <row r="159" spans="10:28" ht="12.75">
      <c r="J159" s="31">
        <v>450</v>
      </c>
      <c r="K159" s="31">
        <v>60</v>
      </c>
      <c r="L159" s="31">
        <v>36</v>
      </c>
      <c r="M159" s="31">
        <v>82</v>
      </c>
      <c r="N159" s="31">
        <v>28</v>
      </c>
      <c r="O159" s="31">
        <v>99</v>
      </c>
      <c r="P159" s="31">
        <v>23</v>
      </c>
      <c r="Q159" s="31">
        <v>46</v>
      </c>
      <c r="R159" s="31">
        <v>31</v>
      </c>
      <c r="S159" s="31">
        <v>68</v>
      </c>
      <c r="T159" s="31">
        <v>27</v>
      </c>
      <c r="U159" s="31">
        <v>78</v>
      </c>
      <c r="V159" s="31">
        <v>22</v>
      </c>
      <c r="W159" s="5">
        <f t="shared" si="25"/>
        <v>96</v>
      </c>
      <c r="X159" s="5">
        <f t="shared" si="26"/>
        <v>110</v>
      </c>
      <c r="Y159" s="5">
        <f t="shared" si="27"/>
        <v>77</v>
      </c>
      <c r="Z159" s="5">
        <f t="shared" si="28"/>
        <v>95</v>
      </c>
      <c r="AA159" s="18" t="e">
        <f t="shared" si="29"/>
        <v>#REF!</v>
      </c>
      <c r="AB159" s="18" t="e">
        <f t="shared" si="30"/>
        <v>#REF!</v>
      </c>
    </row>
    <row r="160" spans="10:28" ht="12.75">
      <c r="J160" s="31">
        <v>500</v>
      </c>
      <c r="K160" s="31">
        <v>65</v>
      </c>
      <c r="L160" s="31">
        <v>40</v>
      </c>
      <c r="M160" s="31">
        <v>92</v>
      </c>
      <c r="N160" s="31">
        <v>31</v>
      </c>
      <c r="O160" s="31">
        <v>112</v>
      </c>
      <c r="P160" s="31">
        <v>24</v>
      </c>
      <c r="Q160" s="31">
        <v>50</v>
      </c>
      <c r="R160" s="31">
        <v>32</v>
      </c>
      <c r="S160" s="31">
        <v>72</v>
      </c>
      <c r="T160" s="31">
        <v>28</v>
      </c>
      <c r="U160" s="31">
        <v>86</v>
      </c>
      <c r="V160" s="31">
        <v>23</v>
      </c>
      <c r="W160" s="5">
        <f t="shared" si="25"/>
        <v>105</v>
      </c>
      <c r="X160" s="5">
        <f t="shared" si="26"/>
        <v>123</v>
      </c>
      <c r="Y160" s="5">
        <f t="shared" si="27"/>
        <v>82</v>
      </c>
      <c r="Z160" s="5">
        <f t="shared" si="28"/>
        <v>100</v>
      </c>
      <c r="AA160" s="18" t="e">
        <f t="shared" si="29"/>
        <v>#REF!</v>
      </c>
      <c r="AB160" s="18" t="e">
        <f t="shared" si="30"/>
        <v>#REF!</v>
      </c>
    </row>
    <row r="161" spans="10:38" ht="12.75">
      <c r="J161" s="31">
        <v>600</v>
      </c>
      <c r="K161" s="31">
        <v>71</v>
      </c>
      <c r="L161" s="31">
        <v>42</v>
      </c>
      <c r="M161" s="31">
        <v>102</v>
      </c>
      <c r="N161" s="31">
        <v>33</v>
      </c>
      <c r="O161" s="31">
        <v>125</v>
      </c>
      <c r="P161" s="31">
        <v>26</v>
      </c>
      <c r="Q161" s="31">
        <v>58</v>
      </c>
      <c r="R161" s="31">
        <v>36</v>
      </c>
      <c r="S161" s="31">
        <v>80</v>
      </c>
      <c r="T161" s="31">
        <v>30</v>
      </c>
      <c r="U161" s="31">
        <v>96</v>
      </c>
      <c r="V161" s="31">
        <v>27</v>
      </c>
      <c r="W161" s="5">
        <f t="shared" si="25"/>
        <v>113</v>
      </c>
      <c r="X161" s="5">
        <f t="shared" si="26"/>
        <v>135</v>
      </c>
      <c r="Y161" s="5">
        <f t="shared" si="27"/>
        <v>94</v>
      </c>
      <c r="Z161" s="5">
        <f t="shared" si="28"/>
        <v>110</v>
      </c>
      <c r="AA161" s="18" t="e">
        <f t="shared" si="29"/>
        <v>#REF!</v>
      </c>
      <c r="AB161" s="18" t="e">
        <f t="shared" si="30"/>
        <v>#REF!</v>
      </c>
    </row>
    <row r="162" spans="10:38" ht="12.75">
      <c r="J162" s="31">
        <v>700</v>
      </c>
      <c r="K162" s="31">
        <v>78</v>
      </c>
      <c r="L162" s="31">
        <v>46</v>
      </c>
      <c r="M162" s="31">
        <v>120</v>
      </c>
      <c r="N162" s="31">
        <v>35</v>
      </c>
      <c r="O162" s="31">
        <v>135</v>
      </c>
      <c r="P162" s="31">
        <v>28</v>
      </c>
      <c r="Q162" s="31">
        <v>65</v>
      </c>
      <c r="R162" s="31">
        <v>40</v>
      </c>
      <c r="S162" s="31">
        <v>92</v>
      </c>
      <c r="T162" s="31">
        <v>32</v>
      </c>
      <c r="U162" s="31">
        <v>110</v>
      </c>
      <c r="V162" s="31">
        <v>27</v>
      </c>
      <c r="W162" s="5">
        <f t="shared" si="25"/>
        <v>124</v>
      </c>
      <c r="X162" s="5">
        <f t="shared" si="26"/>
        <v>155</v>
      </c>
      <c r="Y162" s="5">
        <f t="shared" si="27"/>
        <v>105</v>
      </c>
      <c r="Z162" s="5">
        <f t="shared" si="28"/>
        <v>124</v>
      </c>
      <c r="AA162" s="18" t="e">
        <f t="shared" si="29"/>
        <v>#REF!</v>
      </c>
      <c r="AB162" s="18" t="e">
        <f t="shared" si="30"/>
        <v>#REF!</v>
      </c>
    </row>
    <row r="163" spans="10:38" ht="12.75">
      <c r="J163" s="31">
        <v>800</v>
      </c>
      <c r="K163" s="31">
        <v>91</v>
      </c>
      <c r="L163" s="31">
        <v>52</v>
      </c>
      <c r="M163" s="31">
        <v>129</v>
      </c>
      <c r="N163" s="31">
        <v>39</v>
      </c>
      <c r="O163" s="31">
        <v>156</v>
      </c>
      <c r="P163" s="31">
        <v>31</v>
      </c>
      <c r="Q163" s="31">
        <v>73</v>
      </c>
      <c r="R163" s="31">
        <v>44</v>
      </c>
      <c r="S163" s="31">
        <v>102</v>
      </c>
      <c r="T163" s="31">
        <v>33</v>
      </c>
      <c r="U163" s="31">
        <v>120</v>
      </c>
      <c r="V163" s="31">
        <v>29</v>
      </c>
      <c r="W163" s="5">
        <f t="shared" si="25"/>
        <v>143</v>
      </c>
      <c r="X163" s="5">
        <f t="shared" si="26"/>
        <v>168</v>
      </c>
      <c r="Y163" s="5">
        <f t="shared" si="27"/>
        <v>117</v>
      </c>
      <c r="Z163" s="5">
        <f t="shared" si="28"/>
        <v>135</v>
      </c>
      <c r="AA163" s="18" t="e">
        <f t="shared" si="29"/>
        <v>#REF!</v>
      </c>
      <c r="AB163" s="18" t="e">
        <f t="shared" si="30"/>
        <v>#REF!</v>
      </c>
    </row>
    <row r="164" spans="10:38" ht="12.75">
      <c r="J164" s="31">
        <v>900</v>
      </c>
      <c r="K164" s="31">
        <v>101</v>
      </c>
      <c r="L164" s="31">
        <v>55</v>
      </c>
      <c r="M164" s="31">
        <v>139</v>
      </c>
      <c r="N164" s="31">
        <v>41</v>
      </c>
      <c r="O164" s="31">
        <v>171</v>
      </c>
      <c r="P164" s="31">
        <v>32</v>
      </c>
      <c r="Q164" s="31">
        <v>77</v>
      </c>
      <c r="R164" s="31">
        <v>48</v>
      </c>
      <c r="S164" s="31">
        <v>110</v>
      </c>
      <c r="T164" s="31">
        <v>37</v>
      </c>
      <c r="U164" s="31">
        <v>129</v>
      </c>
      <c r="V164" s="31">
        <v>32</v>
      </c>
      <c r="W164" s="5">
        <f t="shared" si="25"/>
        <v>156</v>
      </c>
      <c r="X164" s="5">
        <f t="shared" si="26"/>
        <v>180</v>
      </c>
      <c r="Y164" s="5">
        <f t="shared" si="27"/>
        <v>125</v>
      </c>
      <c r="Z164" s="5">
        <f t="shared" si="28"/>
        <v>147</v>
      </c>
      <c r="AA164" s="18" t="e">
        <f t="shared" si="29"/>
        <v>#REF!</v>
      </c>
      <c r="AB164" s="18" t="e">
        <f t="shared" si="30"/>
        <v>#REF!</v>
      </c>
    </row>
    <row r="165" spans="10:38" ht="12.75">
      <c r="J165" s="31">
        <v>1000</v>
      </c>
      <c r="K165" s="31">
        <v>111</v>
      </c>
      <c r="L165" s="31">
        <v>57</v>
      </c>
      <c r="M165" s="31">
        <v>145</v>
      </c>
      <c r="N165" s="31">
        <v>44</v>
      </c>
      <c r="O165" s="31">
        <v>182</v>
      </c>
      <c r="P165" s="31">
        <v>36</v>
      </c>
      <c r="Q165" s="31">
        <v>86</v>
      </c>
      <c r="R165" s="31">
        <v>52</v>
      </c>
      <c r="S165" s="31">
        <v>120</v>
      </c>
      <c r="T165" s="31">
        <v>40</v>
      </c>
      <c r="U165" s="31">
        <v>140</v>
      </c>
      <c r="V165" s="31">
        <v>34</v>
      </c>
      <c r="W165" s="5">
        <f t="shared" si="25"/>
        <v>168</v>
      </c>
      <c r="X165" s="5">
        <f t="shared" si="26"/>
        <v>189</v>
      </c>
      <c r="Y165" s="5">
        <f t="shared" si="27"/>
        <v>138</v>
      </c>
      <c r="Z165" s="5">
        <f t="shared" si="28"/>
        <v>160</v>
      </c>
      <c r="AA165" s="18" t="e">
        <f t="shared" si="29"/>
        <v>#REF!</v>
      </c>
      <c r="AB165" s="18" t="e">
        <f t="shared" si="30"/>
        <v>#REF!</v>
      </c>
    </row>
    <row r="166" spans="10:38" ht="12.75">
      <c r="J166" s="31">
        <v>1200</v>
      </c>
      <c r="K166" s="31">
        <v>135</v>
      </c>
      <c r="L166" s="31">
        <v>63</v>
      </c>
      <c r="M166" s="31">
        <v>187</v>
      </c>
      <c r="N166" s="31">
        <v>47</v>
      </c>
      <c r="O166" s="31">
        <v>219</v>
      </c>
      <c r="P166" s="31">
        <v>40</v>
      </c>
      <c r="Q166" s="31">
        <v>98</v>
      </c>
      <c r="R166" s="31">
        <v>58</v>
      </c>
      <c r="S166" s="31">
        <v>136</v>
      </c>
      <c r="T166" s="31">
        <v>46</v>
      </c>
      <c r="U166" s="31">
        <v>163</v>
      </c>
      <c r="V166" s="31">
        <v>38</v>
      </c>
      <c r="W166" s="5">
        <f t="shared" si="25"/>
        <v>198</v>
      </c>
      <c r="X166" s="5">
        <f t="shared" si="26"/>
        <v>234</v>
      </c>
      <c r="Y166" s="5">
        <f t="shared" si="27"/>
        <v>156</v>
      </c>
      <c r="Z166" s="5">
        <f t="shared" si="28"/>
        <v>182</v>
      </c>
      <c r="AA166" s="18" t="e">
        <f t="shared" si="29"/>
        <v>#REF!</v>
      </c>
      <c r="AB166" s="18" t="e">
        <f t="shared" si="30"/>
        <v>#REF!</v>
      </c>
    </row>
    <row r="167" spans="10:38" ht="12.75">
      <c r="J167" s="31">
        <v>1400</v>
      </c>
      <c r="K167" s="31">
        <v>149</v>
      </c>
      <c r="L167" s="31">
        <v>66</v>
      </c>
      <c r="M167" s="31">
        <v>207</v>
      </c>
      <c r="N167" s="31">
        <v>51</v>
      </c>
      <c r="O167" s="31">
        <v>236</v>
      </c>
      <c r="P167" s="31">
        <v>42</v>
      </c>
      <c r="Q167" s="31">
        <v>112</v>
      </c>
      <c r="R167" s="31">
        <v>60</v>
      </c>
      <c r="S167" s="31">
        <v>154</v>
      </c>
      <c r="T167" s="31">
        <v>50</v>
      </c>
      <c r="U167" s="31">
        <v>193</v>
      </c>
      <c r="V167" s="31">
        <v>41</v>
      </c>
      <c r="W167" s="5">
        <f t="shared" si="25"/>
        <v>215</v>
      </c>
      <c r="X167" s="5">
        <f t="shared" si="26"/>
        <v>258</v>
      </c>
      <c r="Y167" s="5">
        <f t="shared" si="27"/>
        <v>172</v>
      </c>
      <c r="Z167" s="5">
        <f t="shared" si="28"/>
        <v>204</v>
      </c>
      <c r="AA167" s="18" t="e">
        <f t="shared" si="29"/>
        <v>#REF!</v>
      </c>
      <c r="AB167" s="18" t="e">
        <f t="shared" si="30"/>
        <v>#REF!</v>
      </c>
    </row>
    <row r="170" spans="10:38" ht="12.75">
      <c r="J170" s="198" t="s">
        <v>49</v>
      </c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</row>
    <row r="171" spans="10:38" ht="12.75">
      <c r="J171" s="229" t="s">
        <v>71</v>
      </c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</row>
    <row r="173" spans="10:38" ht="12.75">
      <c r="J173" s="230" t="s">
        <v>32</v>
      </c>
      <c r="K173" s="218" t="s">
        <v>72</v>
      </c>
      <c r="L173" s="219"/>
      <c r="M173" s="219"/>
      <c r="N173" s="219"/>
      <c r="O173" s="219"/>
      <c r="P173" s="219"/>
      <c r="Q173" s="219"/>
      <c r="R173" s="219"/>
      <c r="S173" s="219"/>
      <c r="T173" s="220"/>
      <c r="U173" s="218" t="s">
        <v>72</v>
      </c>
      <c r="V173" s="219"/>
      <c r="W173" s="219"/>
      <c r="X173" s="219"/>
      <c r="Y173" s="219"/>
      <c r="Z173" s="219"/>
      <c r="AA173" s="219"/>
      <c r="AB173" s="219"/>
      <c r="AC173" s="219"/>
      <c r="AD173" s="220"/>
      <c r="AE173" s="221" t="s">
        <v>53</v>
      </c>
      <c r="AF173" s="221"/>
      <c r="AG173" s="221"/>
      <c r="AH173" s="221"/>
      <c r="AI173" s="221" t="s">
        <v>54</v>
      </c>
      <c r="AJ173" s="221"/>
      <c r="AK173" s="221"/>
      <c r="AL173" s="221"/>
    </row>
    <row r="174" spans="10:38" ht="12.75">
      <c r="J174" s="231"/>
      <c r="K174" s="218" t="s">
        <v>37</v>
      </c>
      <c r="L174" s="219"/>
      <c r="M174" s="219"/>
      <c r="N174" s="219"/>
      <c r="O174" s="219"/>
      <c r="P174" s="219"/>
      <c r="Q174" s="219"/>
      <c r="R174" s="219"/>
      <c r="S174" s="219"/>
      <c r="T174" s="220"/>
      <c r="U174" s="218" t="s">
        <v>38</v>
      </c>
      <c r="V174" s="219"/>
      <c r="W174" s="219"/>
      <c r="X174" s="219"/>
      <c r="Y174" s="219"/>
      <c r="Z174" s="219"/>
      <c r="AA174" s="219"/>
      <c r="AB174" s="219"/>
      <c r="AC174" s="219"/>
      <c r="AD174" s="220"/>
      <c r="AE174" s="7" t="s">
        <v>15</v>
      </c>
      <c r="AF174" s="7" t="s">
        <v>16</v>
      </c>
      <c r="AG174" s="7" t="s">
        <v>15</v>
      </c>
      <c r="AH174" s="7" t="s">
        <v>16</v>
      </c>
      <c r="AI174" s="7" t="s">
        <v>15</v>
      </c>
      <c r="AJ174" s="7" t="s">
        <v>16</v>
      </c>
      <c r="AK174" s="7" t="s">
        <v>15</v>
      </c>
      <c r="AL174" s="7" t="s">
        <v>16</v>
      </c>
    </row>
    <row r="175" spans="10:38" ht="12.75">
      <c r="J175" s="231"/>
      <c r="K175" s="218" t="s">
        <v>73</v>
      </c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20"/>
      <c r="AE175" s="7" t="s">
        <v>74</v>
      </c>
      <c r="AF175" s="7" t="s">
        <v>74</v>
      </c>
      <c r="AG175" s="7" t="s">
        <v>75</v>
      </c>
      <c r="AH175" s="7" t="s">
        <v>75</v>
      </c>
      <c r="AI175" s="7" t="s">
        <v>74</v>
      </c>
      <c r="AJ175" s="7" t="s">
        <v>74</v>
      </c>
      <c r="AK175" s="7" t="s">
        <v>75</v>
      </c>
      <c r="AL175" s="7" t="s">
        <v>75</v>
      </c>
    </row>
    <row r="176" spans="10:38" ht="12.75">
      <c r="J176" s="231"/>
      <c r="K176" s="29">
        <v>15</v>
      </c>
      <c r="L176" s="29">
        <v>45</v>
      </c>
      <c r="M176" s="29">
        <v>95</v>
      </c>
      <c r="N176" s="29">
        <v>145</v>
      </c>
      <c r="O176" s="29">
        <v>195</v>
      </c>
      <c r="P176" s="29">
        <v>245</v>
      </c>
      <c r="Q176" s="29">
        <v>295</v>
      </c>
      <c r="R176" s="29">
        <v>345</v>
      </c>
      <c r="S176" s="29">
        <v>395</v>
      </c>
      <c r="T176" s="29">
        <v>445</v>
      </c>
      <c r="U176" s="29">
        <v>15</v>
      </c>
      <c r="V176" s="29">
        <v>45</v>
      </c>
      <c r="W176" s="29">
        <v>95</v>
      </c>
      <c r="X176" s="29">
        <v>145</v>
      </c>
      <c r="Y176" s="29">
        <v>195</v>
      </c>
      <c r="Z176" s="29">
        <v>245</v>
      </c>
      <c r="AA176" s="29">
        <v>295</v>
      </c>
      <c r="AB176" s="29">
        <v>345</v>
      </c>
      <c r="AC176" s="29">
        <v>395</v>
      </c>
      <c r="AD176" s="29">
        <v>445</v>
      </c>
      <c r="AE176" s="30" t="e">
        <f>IF((#REF!-#REF!)&lt;=45,#REF!-#REF!,0)</f>
        <v>#REF!</v>
      </c>
      <c r="AF176" s="30" t="e">
        <f>IF((#REF!-#REF!)&lt;=45,#REF!-#REF!,0)</f>
        <v>#REF!</v>
      </c>
      <c r="AG176" s="30" t="e">
        <f>IF((#REF!-#REF!)&gt;45,#REF!-#REF!,0)</f>
        <v>#REF!</v>
      </c>
      <c r="AH176" s="30" t="e">
        <f>IF((#REF!-#REF!)&gt;45,#REF!-#REF!,0)</f>
        <v>#REF!</v>
      </c>
      <c r="AI176" s="30" t="e">
        <f>IF((#REF!-#REF!)&lt;=45,#REF!-#REF!,0)</f>
        <v>#REF!</v>
      </c>
      <c r="AJ176" s="30" t="e">
        <f>IF((#REF!-#REF!)&lt;=45,#REF!-#REF!,0)</f>
        <v>#REF!</v>
      </c>
      <c r="AK176" s="30" t="e">
        <f>IF((#REF!-#REF!)&gt;45,#REF!-#REF!,0)</f>
        <v>#REF!</v>
      </c>
      <c r="AL176" s="30" t="e">
        <f>IF((#REF!-#REF!)&gt;45,#REF!-#REF!,0)</f>
        <v>#REF!</v>
      </c>
    </row>
    <row r="177" spans="10:38" ht="12.75">
      <c r="J177" s="232"/>
      <c r="K177" s="218" t="s">
        <v>76</v>
      </c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20"/>
      <c r="AE177" s="11"/>
      <c r="AF177" s="11"/>
      <c r="AG177" s="11"/>
      <c r="AH177" s="11"/>
      <c r="AI177" s="11"/>
      <c r="AJ177" s="11"/>
      <c r="AK177" s="11"/>
      <c r="AL177" s="11"/>
    </row>
    <row r="178" spans="10:38" ht="12.75">
      <c r="J178" s="31">
        <v>25</v>
      </c>
      <c r="K178" s="31">
        <v>4</v>
      </c>
      <c r="L178" s="31">
        <v>10</v>
      </c>
      <c r="M178" s="31">
        <v>20</v>
      </c>
      <c r="N178" s="31">
        <v>29</v>
      </c>
      <c r="O178" s="31">
        <v>40</v>
      </c>
      <c r="P178" s="31">
        <v>55</v>
      </c>
      <c r="Q178" s="31">
        <v>64</v>
      </c>
      <c r="R178" s="31">
        <v>77</v>
      </c>
      <c r="S178" s="31">
        <v>89</v>
      </c>
      <c r="T178" s="31">
        <v>105</v>
      </c>
      <c r="U178" s="31">
        <v>3</v>
      </c>
      <c r="V178" s="31">
        <v>9</v>
      </c>
      <c r="W178" s="31">
        <v>17</v>
      </c>
      <c r="X178" s="31">
        <v>26</v>
      </c>
      <c r="Y178" s="31">
        <v>36</v>
      </c>
      <c r="Z178" s="31">
        <v>46</v>
      </c>
      <c r="AA178" s="31">
        <v>57</v>
      </c>
      <c r="AB178" s="31">
        <v>69</v>
      </c>
      <c r="AC178" s="31">
        <v>82</v>
      </c>
      <c r="AD178" s="31">
        <v>95</v>
      </c>
      <c r="AE178" s="11" t="e">
        <f>IF($AE$176&lt;&gt;0,K178+(L178-K178)*($AE$176-$K$176)/($L$176-$K$176),0)</f>
        <v>#REF!</v>
      </c>
      <c r="AF178" s="11" t="e">
        <f>IF($AF$176&lt;&gt;0,K178+(L178-K178)*($AF$176-$K$176)/($L$176-$K$176),0)</f>
        <v>#REF!</v>
      </c>
      <c r="AG178" s="11" t="e">
        <f>IF($AG$176&lt;&gt;0,L178+(M178-L178)*($AG$176-$L$176)/($M$176-$L$176),0)</f>
        <v>#REF!</v>
      </c>
      <c r="AH178" s="11" t="e">
        <f>IF($AH$176&lt;&gt;0,L178+(M178-L178)*($AH$176-$L$176)/($M$176-$L$176),0)</f>
        <v>#REF!</v>
      </c>
      <c r="AI178" s="11" t="e">
        <f>IF($AI$176&lt;&gt;0,U178+(V178-U178)*($AI$176-$U$176)/($V$176-$U$176),0)</f>
        <v>#REF!</v>
      </c>
      <c r="AJ178" s="11" t="e">
        <f>IF($AJ$176&lt;&gt;0,U178+(V178-U178)*($AJ$176-$U$176)/($V$176-$U$176),0)</f>
        <v>#REF!</v>
      </c>
      <c r="AK178" s="11" t="e">
        <f>IF($AK$176&lt;&gt;0,V178+(W178-V178)*($AK$176-$V$176)/($W$176-$V$176),0)</f>
        <v>#REF!</v>
      </c>
      <c r="AL178" s="11" t="e">
        <f>IF($AL$176&lt;&gt;0,V178+(W178-V178)*($AL$176-$V$176)/($W$176-$V$176),0)</f>
        <v>#REF!</v>
      </c>
    </row>
    <row r="179" spans="10:38" ht="12.75">
      <c r="J179" s="31">
        <v>40</v>
      </c>
      <c r="K179" s="31">
        <v>6</v>
      </c>
      <c r="L179" s="31">
        <v>13</v>
      </c>
      <c r="M179" s="31">
        <v>23</v>
      </c>
      <c r="N179" s="31">
        <v>34</v>
      </c>
      <c r="O179" s="31">
        <v>46</v>
      </c>
      <c r="P179" s="31">
        <v>61</v>
      </c>
      <c r="Q179" s="31">
        <v>74</v>
      </c>
      <c r="R179" s="31">
        <v>89</v>
      </c>
      <c r="S179" s="31">
        <v>105</v>
      </c>
      <c r="T179" s="31">
        <v>122</v>
      </c>
      <c r="U179" s="31">
        <v>4</v>
      </c>
      <c r="V179" s="31">
        <v>10</v>
      </c>
      <c r="W179" s="31">
        <v>21</v>
      </c>
      <c r="X179" s="31">
        <v>31</v>
      </c>
      <c r="Y179" s="31">
        <v>41</v>
      </c>
      <c r="Z179" s="31">
        <v>53</v>
      </c>
      <c r="AA179" s="31">
        <v>66</v>
      </c>
      <c r="AB179" s="31">
        <v>80</v>
      </c>
      <c r="AC179" s="31">
        <v>95</v>
      </c>
      <c r="AD179" s="31">
        <v>110</v>
      </c>
      <c r="AE179" s="11" t="e">
        <f t="shared" ref="AE179:AE197" si="31">IF($AE$176&lt;&gt;0,K179+(L179-K179)*($AE$176-$K$176)/($L$176-$K$176),0)</f>
        <v>#REF!</v>
      </c>
      <c r="AF179" s="11" t="e">
        <f t="shared" ref="AF179:AF197" si="32">IF($AF$176&lt;&gt;0,K179+(L179-K179)*($AF$176-$K$176)/($L$176-$K$176),0)</f>
        <v>#REF!</v>
      </c>
      <c r="AG179" s="11" t="e">
        <f t="shared" ref="AG179:AG197" si="33">IF($AG$176&lt;&gt;0,L179+(M179-L179)*($AG$176-$L$176)/($M$176-$L$176),0)</f>
        <v>#REF!</v>
      </c>
      <c r="AH179" s="11" t="e">
        <f t="shared" ref="AH179:AH197" si="34">IF($AH$176&lt;&gt;0,L179+(M179-L179)*($AH$176-$L$176)/($M$176-$L$176),0)</f>
        <v>#REF!</v>
      </c>
      <c r="AI179" s="11" t="e">
        <f t="shared" ref="AI179:AI197" si="35">IF($AI$176&lt;&gt;0,U179+(V179-U179)*($AI$176-$U$176)/($V$176-$U$176),0)</f>
        <v>#REF!</v>
      </c>
      <c r="AJ179" s="11" t="e">
        <f t="shared" ref="AJ179:AJ197" si="36">IF($AJ$176&lt;&gt;0,U179+(V179-U179)*($AJ$176-$U$176)/($V$176-$U$176),0)</f>
        <v>#REF!</v>
      </c>
      <c r="AK179" s="11" t="e">
        <f t="shared" ref="AK179:AK197" si="37">IF($AK$176&lt;&gt;0,V179+(W179-V179)*($AK$176-$V$176)/($W$176-$V$176),0)</f>
        <v>#REF!</v>
      </c>
      <c r="AL179" s="11" t="e">
        <f t="shared" ref="AL179:AL197" si="38">IF($AL$176&lt;&gt;0,V179+(W179-V179)*($AL$176-$V$176)/($W$176-$V$176),0)</f>
        <v>#REF!</v>
      </c>
    </row>
    <row r="180" spans="10:38" ht="12.75">
      <c r="J180" s="31">
        <v>50</v>
      </c>
      <c r="K180" s="31">
        <v>6</v>
      </c>
      <c r="L180" s="31">
        <v>14</v>
      </c>
      <c r="M180" s="31">
        <v>26</v>
      </c>
      <c r="N180" s="31">
        <v>38</v>
      </c>
      <c r="O180" s="31">
        <v>50</v>
      </c>
      <c r="P180" s="31">
        <v>65</v>
      </c>
      <c r="Q180" s="31">
        <v>80</v>
      </c>
      <c r="R180" s="31">
        <v>95</v>
      </c>
      <c r="S180" s="31">
        <v>112</v>
      </c>
      <c r="T180" s="31">
        <v>130</v>
      </c>
      <c r="U180" s="31">
        <v>5</v>
      </c>
      <c r="V180" s="31">
        <v>12</v>
      </c>
      <c r="W180" s="31">
        <v>22</v>
      </c>
      <c r="X180" s="31">
        <v>33</v>
      </c>
      <c r="Y180" s="31">
        <v>45</v>
      </c>
      <c r="Z180" s="31">
        <v>57</v>
      </c>
      <c r="AA180" s="31">
        <v>71</v>
      </c>
      <c r="AB180" s="31">
        <v>86</v>
      </c>
      <c r="AC180" s="31">
        <v>101</v>
      </c>
      <c r="AD180" s="31">
        <v>117</v>
      </c>
      <c r="AE180" s="11" t="e">
        <f t="shared" si="31"/>
        <v>#REF!</v>
      </c>
      <c r="AF180" s="11" t="e">
        <f t="shared" si="32"/>
        <v>#REF!</v>
      </c>
      <c r="AG180" s="11" t="e">
        <f t="shared" si="33"/>
        <v>#REF!</v>
      </c>
      <c r="AH180" s="11" t="e">
        <f t="shared" si="34"/>
        <v>#REF!</v>
      </c>
      <c r="AI180" s="11" t="e">
        <f t="shared" si="35"/>
        <v>#REF!</v>
      </c>
      <c r="AJ180" s="11" t="e">
        <f t="shared" si="36"/>
        <v>#REF!</v>
      </c>
      <c r="AK180" s="11" t="e">
        <f t="shared" si="37"/>
        <v>#REF!</v>
      </c>
      <c r="AL180" s="11" t="e">
        <f t="shared" si="38"/>
        <v>#REF!</v>
      </c>
    </row>
    <row r="181" spans="10:38" ht="12.75">
      <c r="J181" s="31">
        <v>65</v>
      </c>
      <c r="K181" s="31">
        <v>7</v>
      </c>
      <c r="L181" s="31">
        <v>16</v>
      </c>
      <c r="M181" s="31">
        <v>29</v>
      </c>
      <c r="N181" s="31">
        <v>43</v>
      </c>
      <c r="O181" s="31">
        <v>58</v>
      </c>
      <c r="P181" s="31">
        <v>73</v>
      </c>
      <c r="Q181" s="31">
        <v>89</v>
      </c>
      <c r="R181" s="31">
        <v>108</v>
      </c>
      <c r="S181" s="31">
        <v>126</v>
      </c>
      <c r="T181" s="31">
        <v>146</v>
      </c>
      <c r="U181" s="31">
        <v>6</v>
      </c>
      <c r="V181" s="31">
        <v>13</v>
      </c>
      <c r="W181" s="31">
        <v>25</v>
      </c>
      <c r="X181" s="31">
        <v>38</v>
      </c>
      <c r="Y181" s="31">
        <v>50</v>
      </c>
      <c r="Z181" s="31">
        <v>65</v>
      </c>
      <c r="AA181" s="31">
        <v>79</v>
      </c>
      <c r="AB181" s="31">
        <v>95</v>
      </c>
      <c r="AC181" s="31">
        <v>113</v>
      </c>
      <c r="AD181" s="31">
        <v>131</v>
      </c>
      <c r="AE181" s="11" t="e">
        <f t="shared" si="31"/>
        <v>#REF!</v>
      </c>
      <c r="AF181" s="11" t="e">
        <f t="shared" si="32"/>
        <v>#REF!</v>
      </c>
      <c r="AG181" s="11" t="e">
        <f t="shared" si="33"/>
        <v>#REF!</v>
      </c>
      <c r="AH181" s="11" t="e">
        <f t="shared" si="34"/>
        <v>#REF!</v>
      </c>
      <c r="AI181" s="11" t="e">
        <f t="shared" si="35"/>
        <v>#REF!</v>
      </c>
      <c r="AJ181" s="11" t="e">
        <f t="shared" si="36"/>
        <v>#REF!</v>
      </c>
      <c r="AK181" s="11" t="e">
        <f t="shared" si="37"/>
        <v>#REF!</v>
      </c>
      <c r="AL181" s="11" t="e">
        <f t="shared" si="38"/>
        <v>#REF!</v>
      </c>
    </row>
    <row r="182" spans="10:38" ht="12.75">
      <c r="J182" s="31">
        <v>80</v>
      </c>
      <c r="K182" s="31">
        <v>8</v>
      </c>
      <c r="L182" s="31">
        <v>18</v>
      </c>
      <c r="M182" s="31">
        <v>32</v>
      </c>
      <c r="N182" s="31">
        <v>46</v>
      </c>
      <c r="O182" s="31">
        <v>61</v>
      </c>
      <c r="P182" s="31">
        <v>79</v>
      </c>
      <c r="Q182" s="31">
        <v>96</v>
      </c>
      <c r="R182" s="31">
        <v>115</v>
      </c>
      <c r="S182" s="31">
        <v>135</v>
      </c>
      <c r="T182" s="31">
        <v>156</v>
      </c>
      <c r="U182" s="31">
        <v>7</v>
      </c>
      <c r="V182" s="31">
        <v>15</v>
      </c>
      <c r="W182" s="31">
        <v>28</v>
      </c>
      <c r="X182" s="31">
        <v>40</v>
      </c>
      <c r="Y182" s="31">
        <v>53</v>
      </c>
      <c r="Z182" s="31">
        <v>69</v>
      </c>
      <c r="AA182" s="31">
        <v>85</v>
      </c>
      <c r="AB182" s="31">
        <v>102</v>
      </c>
      <c r="AC182" s="31">
        <v>120</v>
      </c>
      <c r="AD182" s="31">
        <v>139</v>
      </c>
      <c r="AE182" s="11" t="e">
        <f t="shared" si="31"/>
        <v>#REF!</v>
      </c>
      <c r="AF182" s="11" t="e">
        <f t="shared" si="32"/>
        <v>#REF!</v>
      </c>
      <c r="AG182" s="11" t="e">
        <f t="shared" si="33"/>
        <v>#REF!</v>
      </c>
      <c r="AH182" s="11" t="e">
        <f t="shared" si="34"/>
        <v>#REF!</v>
      </c>
      <c r="AI182" s="11" t="e">
        <f t="shared" si="35"/>
        <v>#REF!</v>
      </c>
      <c r="AJ182" s="11" t="e">
        <f t="shared" si="36"/>
        <v>#REF!</v>
      </c>
      <c r="AK182" s="11" t="e">
        <f t="shared" si="37"/>
        <v>#REF!</v>
      </c>
      <c r="AL182" s="11" t="e">
        <f t="shared" si="38"/>
        <v>#REF!</v>
      </c>
    </row>
    <row r="183" spans="10:38" ht="12.75">
      <c r="J183" s="31">
        <v>100</v>
      </c>
      <c r="K183" s="31">
        <v>9</v>
      </c>
      <c r="L183" s="31">
        <v>20</v>
      </c>
      <c r="M183" s="31">
        <v>35</v>
      </c>
      <c r="N183" s="31">
        <v>52</v>
      </c>
      <c r="O183" s="31">
        <v>69</v>
      </c>
      <c r="P183" s="31">
        <v>87</v>
      </c>
      <c r="Q183" s="31">
        <v>106</v>
      </c>
      <c r="R183" s="31">
        <v>125</v>
      </c>
      <c r="S183" s="31">
        <v>147</v>
      </c>
      <c r="T183" s="31">
        <v>170</v>
      </c>
      <c r="U183" s="31">
        <v>8</v>
      </c>
      <c r="V183" s="31">
        <v>16</v>
      </c>
      <c r="W183" s="31">
        <v>30</v>
      </c>
      <c r="X183" s="31">
        <v>45</v>
      </c>
      <c r="Y183" s="31">
        <v>59</v>
      </c>
      <c r="Z183" s="31">
        <v>76</v>
      </c>
      <c r="AA183" s="31">
        <v>94</v>
      </c>
      <c r="AB183" s="31">
        <v>112</v>
      </c>
      <c r="AC183" s="31">
        <v>131</v>
      </c>
      <c r="AD183" s="31">
        <v>151</v>
      </c>
      <c r="AE183" s="11" t="e">
        <f t="shared" si="31"/>
        <v>#REF!</v>
      </c>
      <c r="AF183" s="11" t="e">
        <f t="shared" si="32"/>
        <v>#REF!</v>
      </c>
      <c r="AG183" s="11" t="e">
        <f t="shared" si="33"/>
        <v>#REF!</v>
      </c>
      <c r="AH183" s="11" t="e">
        <f t="shared" si="34"/>
        <v>#REF!</v>
      </c>
      <c r="AI183" s="11" t="e">
        <f t="shared" si="35"/>
        <v>#REF!</v>
      </c>
      <c r="AJ183" s="11" t="e">
        <f t="shared" si="36"/>
        <v>#REF!</v>
      </c>
      <c r="AK183" s="11" t="e">
        <f t="shared" si="37"/>
        <v>#REF!</v>
      </c>
      <c r="AL183" s="11" t="e">
        <f t="shared" si="38"/>
        <v>#REF!</v>
      </c>
    </row>
    <row r="184" spans="10:38" ht="12.75">
      <c r="J184" s="31">
        <v>125</v>
      </c>
      <c r="K184" s="31">
        <v>10</v>
      </c>
      <c r="L184" s="31">
        <v>22</v>
      </c>
      <c r="M184" s="31">
        <v>40</v>
      </c>
      <c r="N184" s="31">
        <v>57</v>
      </c>
      <c r="O184" s="31">
        <v>76</v>
      </c>
      <c r="P184" s="31">
        <v>98</v>
      </c>
      <c r="Q184" s="31">
        <v>119</v>
      </c>
      <c r="R184" s="31">
        <v>141</v>
      </c>
      <c r="S184" s="31">
        <v>164</v>
      </c>
      <c r="T184" s="31">
        <v>190</v>
      </c>
      <c r="U184" s="31">
        <v>9</v>
      </c>
      <c r="V184" s="31">
        <v>19</v>
      </c>
      <c r="W184" s="31">
        <v>34</v>
      </c>
      <c r="X184" s="31">
        <v>49</v>
      </c>
      <c r="Y184" s="31">
        <v>65</v>
      </c>
      <c r="Z184" s="31">
        <v>85</v>
      </c>
      <c r="AA184" s="31">
        <v>104</v>
      </c>
      <c r="AB184" s="31">
        <v>124</v>
      </c>
      <c r="AC184" s="31">
        <v>145</v>
      </c>
      <c r="AD184" s="31">
        <v>167</v>
      </c>
      <c r="AE184" s="11" t="e">
        <f t="shared" si="31"/>
        <v>#REF!</v>
      </c>
      <c r="AF184" s="11" t="e">
        <f t="shared" si="32"/>
        <v>#REF!</v>
      </c>
      <c r="AG184" s="11" t="e">
        <f t="shared" si="33"/>
        <v>#REF!</v>
      </c>
      <c r="AH184" s="11" t="e">
        <f t="shared" si="34"/>
        <v>#REF!</v>
      </c>
      <c r="AI184" s="11" t="e">
        <f t="shared" si="35"/>
        <v>#REF!</v>
      </c>
      <c r="AJ184" s="11" t="e">
        <f t="shared" si="36"/>
        <v>#REF!</v>
      </c>
      <c r="AK184" s="11" t="e">
        <f t="shared" si="37"/>
        <v>#REF!</v>
      </c>
      <c r="AL184" s="11" t="e">
        <f t="shared" si="38"/>
        <v>#REF!</v>
      </c>
    </row>
    <row r="185" spans="10:38" ht="12.75">
      <c r="J185" s="31">
        <v>150</v>
      </c>
      <c r="K185" s="31">
        <v>13</v>
      </c>
      <c r="L185" s="31">
        <v>25</v>
      </c>
      <c r="M185" s="31">
        <v>45</v>
      </c>
      <c r="N185" s="31">
        <v>63</v>
      </c>
      <c r="O185" s="31">
        <v>83</v>
      </c>
      <c r="P185" s="31">
        <v>108</v>
      </c>
      <c r="Q185" s="31">
        <v>131</v>
      </c>
      <c r="R185" s="31">
        <v>155</v>
      </c>
      <c r="S185" s="31">
        <v>181</v>
      </c>
      <c r="T185" s="31">
        <v>207</v>
      </c>
      <c r="U185" s="31">
        <v>9</v>
      </c>
      <c r="V185" s="31">
        <v>21</v>
      </c>
      <c r="W185" s="31">
        <v>38</v>
      </c>
      <c r="X185" s="31">
        <v>53</v>
      </c>
      <c r="Y185" s="31">
        <v>71</v>
      </c>
      <c r="Z185" s="31">
        <v>94</v>
      </c>
      <c r="AA185" s="31">
        <v>114</v>
      </c>
      <c r="AB185" s="31">
        <v>135</v>
      </c>
      <c r="AC185" s="31">
        <v>157</v>
      </c>
      <c r="AD185" s="31">
        <v>181</v>
      </c>
      <c r="AE185" s="11" t="e">
        <f t="shared" si="31"/>
        <v>#REF!</v>
      </c>
      <c r="AF185" s="11" t="e">
        <f t="shared" si="32"/>
        <v>#REF!</v>
      </c>
      <c r="AG185" s="11" t="e">
        <f t="shared" si="33"/>
        <v>#REF!</v>
      </c>
      <c r="AH185" s="11" t="e">
        <f t="shared" si="34"/>
        <v>#REF!</v>
      </c>
      <c r="AI185" s="11" t="e">
        <f t="shared" si="35"/>
        <v>#REF!</v>
      </c>
      <c r="AJ185" s="11" t="e">
        <f t="shared" si="36"/>
        <v>#REF!</v>
      </c>
      <c r="AK185" s="11" t="e">
        <f t="shared" si="37"/>
        <v>#REF!</v>
      </c>
      <c r="AL185" s="11" t="e">
        <f t="shared" si="38"/>
        <v>#REF!</v>
      </c>
    </row>
    <row r="186" spans="10:38" ht="12.75">
      <c r="J186" s="31">
        <v>200</v>
      </c>
      <c r="K186" s="31">
        <v>15</v>
      </c>
      <c r="L186" s="31">
        <v>31</v>
      </c>
      <c r="M186" s="31">
        <v>54</v>
      </c>
      <c r="N186" s="31">
        <v>77</v>
      </c>
      <c r="O186" s="31">
        <v>101</v>
      </c>
      <c r="P186" s="31">
        <v>130</v>
      </c>
      <c r="Q186" s="31">
        <v>156</v>
      </c>
      <c r="R186" s="31">
        <v>185</v>
      </c>
      <c r="S186" s="31">
        <v>214</v>
      </c>
      <c r="T186" s="31">
        <v>244</v>
      </c>
      <c r="U186" s="31">
        <v>13</v>
      </c>
      <c r="V186" s="31">
        <v>26</v>
      </c>
      <c r="W186" s="31">
        <v>46</v>
      </c>
      <c r="X186" s="31">
        <v>65</v>
      </c>
      <c r="Y186" s="31">
        <v>85</v>
      </c>
      <c r="Z186" s="31">
        <v>111</v>
      </c>
      <c r="AA186" s="31">
        <v>135</v>
      </c>
      <c r="AB186" s="31">
        <v>159</v>
      </c>
      <c r="AC186" s="31">
        <v>186</v>
      </c>
      <c r="AD186" s="31">
        <v>212</v>
      </c>
      <c r="AE186" s="11" t="e">
        <f t="shared" si="31"/>
        <v>#REF!</v>
      </c>
      <c r="AF186" s="11" t="e">
        <f t="shared" si="32"/>
        <v>#REF!</v>
      </c>
      <c r="AG186" s="11" t="e">
        <f t="shared" si="33"/>
        <v>#REF!</v>
      </c>
      <c r="AH186" s="11" t="e">
        <f t="shared" si="34"/>
        <v>#REF!</v>
      </c>
      <c r="AI186" s="11" t="e">
        <f t="shared" si="35"/>
        <v>#REF!</v>
      </c>
      <c r="AJ186" s="11" t="e">
        <f t="shared" si="36"/>
        <v>#REF!</v>
      </c>
      <c r="AK186" s="11" t="e">
        <f t="shared" si="37"/>
        <v>#REF!</v>
      </c>
      <c r="AL186" s="11" t="e">
        <f t="shared" si="38"/>
        <v>#REF!</v>
      </c>
    </row>
    <row r="187" spans="10:38" ht="12.75">
      <c r="J187" s="31">
        <v>250</v>
      </c>
      <c r="K187" s="31">
        <v>18</v>
      </c>
      <c r="L187" s="31">
        <v>36</v>
      </c>
      <c r="M187" s="31">
        <v>62</v>
      </c>
      <c r="N187" s="31">
        <v>89</v>
      </c>
      <c r="O187" s="31">
        <v>114</v>
      </c>
      <c r="P187" s="31">
        <v>146</v>
      </c>
      <c r="Q187" s="31">
        <v>175</v>
      </c>
      <c r="R187" s="31">
        <v>206</v>
      </c>
      <c r="S187" s="31">
        <v>237</v>
      </c>
      <c r="T187" s="31">
        <v>272</v>
      </c>
      <c r="U187" s="31">
        <v>15</v>
      </c>
      <c r="V187" s="31">
        <v>30</v>
      </c>
      <c r="W187" s="31">
        <v>52</v>
      </c>
      <c r="X187" s="31">
        <v>74</v>
      </c>
      <c r="Y187" s="31">
        <v>96</v>
      </c>
      <c r="Z187" s="31">
        <v>125</v>
      </c>
      <c r="AA187" s="31">
        <v>150</v>
      </c>
      <c r="AB187" s="31">
        <v>177</v>
      </c>
      <c r="AC187" s="31">
        <v>205</v>
      </c>
      <c r="AD187" s="31">
        <v>235</v>
      </c>
      <c r="AE187" s="11" t="e">
        <f t="shared" si="31"/>
        <v>#REF!</v>
      </c>
      <c r="AF187" s="11" t="e">
        <f t="shared" si="32"/>
        <v>#REF!</v>
      </c>
      <c r="AG187" s="11" t="e">
        <f t="shared" si="33"/>
        <v>#REF!</v>
      </c>
      <c r="AH187" s="11" t="e">
        <f t="shared" si="34"/>
        <v>#REF!</v>
      </c>
      <c r="AI187" s="11" t="e">
        <f t="shared" si="35"/>
        <v>#REF!</v>
      </c>
      <c r="AJ187" s="11" t="e">
        <f t="shared" si="36"/>
        <v>#REF!</v>
      </c>
      <c r="AK187" s="11" t="e">
        <f t="shared" si="37"/>
        <v>#REF!</v>
      </c>
      <c r="AL187" s="11" t="e">
        <f t="shared" si="38"/>
        <v>#REF!</v>
      </c>
    </row>
    <row r="188" spans="10:38" ht="12.75">
      <c r="J188" s="31">
        <v>300</v>
      </c>
      <c r="K188" s="31">
        <v>22</v>
      </c>
      <c r="L188" s="31">
        <v>41</v>
      </c>
      <c r="M188" s="31">
        <v>71</v>
      </c>
      <c r="N188" s="31">
        <v>99</v>
      </c>
      <c r="O188" s="31">
        <v>128</v>
      </c>
      <c r="P188" s="31">
        <v>163</v>
      </c>
      <c r="Q188" s="31">
        <v>196</v>
      </c>
      <c r="R188" s="31">
        <v>229</v>
      </c>
      <c r="S188" s="31">
        <v>264</v>
      </c>
      <c r="T188" s="31">
        <v>300</v>
      </c>
      <c r="U188" s="31">
        <v>17</v>
      </c>
      <c r="V188" s="31">
        <v>34</v>
      </c>
      <c r="W188" s="31">
        <v>58</v>
      </c>
      <c r="X188" s="31">
        <v>83</v>
      </c>
      <c r="Y188" s="31">
        <v>108</v>
      </c>
      <c r="Z188" s="31">
        <v>138</v>
      </c>
      <c r="AA188" s="31">
        <v>167</v>
      </c>
      <c r="AB188" s="31">
        <v>195</v>
      </c>
      <c r="AC188" s="31">
        <v>225</v>
      </c>
      <c r="AD188" s="31">
        <v>258</v>
      </c>
      <c r="AE188" s="11" t="e">
        <f t="shared" si="31"/>
        <v>#REF!</v>
      </c>
      <c r="AF188" s="11" t="e">
        <f t="shared" si="32"/>
        <v>#REF!</v>
      </c>
      <c r="AG188" s="11" t="e">
        <f t="shared" si="33"/>
        <v>#REF!</v>
      </c>
      <c r="AH188" s="11" t="e">
        <f t="shared" si="34"/>
        <v>#REF!</v>
      </c>
      <c r="AI188" s="11" t="e">
        <f t="shared" si="35"/>
        <v>#REF!</v>
      </c>
      <c r="AJ188" s="11" t="e">
        <f t="shared" si="36"/>
        <v>#REF!</v>
      </c>
      <c r="AK188" s="11" t="e">
        <f t="shared" si="37"/>
        <v>#REF!</v>
      </c>
      <c r="AL188" s="11" t="e">
        <f t="shared" si="38"/>
        <v>#REF!</v>
      </c>
    </row>
    <row r="189" spans="10:38" ht="12.75">
      <c r="J189" s="31">
        <v>350</v>
      </c>
      <c r="K189" s="31">
        <v>25</v>
      </c>
      <c r="L189" s="31">
        <v>46</v>
      </c>
      <c r="M189" s="31">
        <v>79</v>
      </c>
      <c r="N189" s="31">
        <v>109</v>
      </c>
      <c r="O189" s="31">
        <v>141</v>
      </c>
      <c r="P189" s="31">
        <v>180</v>
      </c>
      <c r="Q189" s="31">
        <v>215</v>
      </c>
      <c r="R189" s="31">
        <v>250</v>
      </c>
      <c r="S189" s="31">
        <v>288</v>
      </c>
      <c r="T189" s="31">
        <v>329</v>
      </c>
      <c r="U189" s="31">
        <v>20</v>
      </c>
      <c r="V189" s="31">
        <v>39</v>
      </c>
      <c r="W189" s="31">
        <v>65</v>
      </c>
      <c r="X189" s="31">
        <v>91</v>
      </c>
      <c r="Y189" s="31">
        <v>119</v>
      </c>
      <c r="Z189" s="31">
        <v>152</v>
      </c>
      <c r="AA189" s="31">
        <v>181</v>
      </c>
      <c r="AB189" s="31">
        <v>213</v>
      </c>
      <c r="AC189" s="31">
        <v>246</v>
      </c>
      <c r="AD189" s="31">
        <v>280</v>
      </c>
      <c r="AE189" s="11" t="e">
        <f t="shared" si="31"/>
        <v>#REF!</v>
      </c>
      <c r="AF189" s="11" t="e">
        <f t="shared" si="32"/>
        <v>#REF!</v>
      </c>
      <c r="AG189" s="11" t="e">
        <f t="shared" si="33"/>
        <v>#REF!</v>
      </c>
      <c r="AH189" s="11" t="e">
        <f t="shared" si="34"/>
        <v>#REF!</v>
      </c>
      <c r="AI189" s="11" t="e">
        <f t="shared" si="35"/>
        <v>#REF!</v>
      </c>
      <c r="AJ189" s="11" t="e">
        <f t="shared" si="36"/>
        <v>#REF!</v>
      </c>
      <c r="AK189" s="11" t="e">
        <f t="shared" si="37"/>
        <v>#REF!</v>
      </c>
      <c r="AL189" s="11" t="e">
        <f t="shared" si="38"/>
        <v>#REF!</v>
      </c>
    </row>
    <row r="190" spans="10:38" ht="12.75">
      <c r="J190" s="31">
        <v>400</v>
      </c>
      <c r="K190" s="31">
        <v>27</v>
      </c>
      <c r="L190" s="31">
        <v>52</v>
      </c>
      <c r="M190" s="31">
        <v>86</v>
      </c>
      <c r="N190" s="31">
        <v>120</v>
      </c>
      <c r="O190" s="31">
        <v>153</v>
      </c>
      <c r="P190" s="31">
        <v>194</v>
      </c>
      <c r="Q190" s="31">
        <v>233</v>
      </c>
      <c r="R190" s="31">
        <v>273</v>
      </c>
      <c r="S190" s="31">
        <v>311</v>
      </c>
      <c r="T190" s="31">
        <v>354</v>
      </c>
      <c r="U190" s="31">
        <v>21</v>
      </c>
      <c r="V190" s="31">
        <v>42</v>
      </c>
      <c r="W190" s="31">
        <v>71</v>
      </c>
      <c r="X190" s="31">
        <v>99</v>
      </c>
      <c r="Y190" s="31">
        <v>129</v>
      </c>
      <c r="Z190" s="31">
        <v>164</v>
      </c>
      <c r="AA190" s="31">
        <v>196</v>
      </c>
      <c r="AB190" s="31">
        <v>230</v>
      </c>
      <c r="AC190" s="31">
        <v>265</v>
      </c>
      <c r="AD190" s="31">
        <v>302</v>
      </c>
      <c r="AE190" s="11" t="e">
        <f t="shared" si="31"/>
        <v>#REF!</v>
      </c>
      <c r="AF190" s="11" t="e">
        <f t="shared" si="32"/>
        <v>#REF!</v>
      </c>
      <c r="AG190" s="11" t="e">
        <f t="shared" si="33"/>
        <v>#REF!</v>
      </c>
      <c r="AH190" s="11" t="e">
        <f t="shared" si="34"/>
        <v>#REF!</v>
      </c>
      <c r="AI190" s="11" t="e">
        <f t="shared" si="35"/>
        <v>#REF!</v>
      </c>
      <c r="AJ190" s="11" t="e">
        <f t="shared" si="36"/>
        <v>#REF!</v>
      </c>
      <c r="AK190" s="11" t="e">
        <f t="shared" si="37"/>
        <v>#REF!</v>
      </c>
      <c r="AL190" s="11" t="e">
        <f t="shared" si="38"/>
        <v>#REF!</v>
      </c>
    </row>
    <row r="191" spans="10:38" ht="12.75">
      <c r="J191" s="31">
        <v>450</v>
      </c>
      <c r="K191" s="31">
        <v>29</v>
      </c>
      <c r="L191" s="31">
        <v>57</v>
      </c>
      <c r="M191" s="31">
        <v>93</v>
      </c>
      <c r="N191" s="31">
        <v>128</v>
      </c>
      <c r="O191" s="31">
        <v>164</v>
      </c>
      <c r="P191" s="31">
        <v>210</v>
      </c>
      <c r="Q191" s="31">
        <v>249</v>
      </c>
      <c r="R191" s="31">
        <v>291</v>
      </c>
      <c r="S191" s="31">
        <v>332</v>
      </c>
      <c r="T191" s="31">
        <v>378</v>
      </c>
      <c r="U191" s="31">
        <v>23</v>
      </c>
      <c r="V191" s="31">
        <v>46</v>
      </c>
      <c r="W191" s="31">
        <v>76</v>
      </c>
      <c r="X191" s="31">
        <v>106</v>
      </c>
      <c r="Y191" s="31">
        <v>138</v>
      </c>
      <c r="Z191" s="31">
        <v>175</v>
      </c>
      <c r="AA191" s="31">
        <v>210</v>
      </c>
      <c r="AB191" s="31">
        <v>244</v>
      </c>
      <c r="AC191" s="31">
        <v>281</v>
      </c>
      <c r="AD191" s="31">
        <v>321</v>
      </c>
      <c r="AE191" s="11" t="e">
        <f t="shared" si="31"/>
        <v>#REF!</v>
      </c>
      <c r="AF191" s="11" t="e">
        <f t="shared" si="32"/>
        <v>#REF!</v>
      </c>
      <c r="AG191" s="11" t="e">
        <f t="shared" si="33"/>
        <v>#REF!</v>
      </c>
      <c r="AH191" s="11" t="e">
        <f t="shared" si="34"/>
        <v>#REF!</v>
      </c>
      <c r="AI191" s="11" t="e">
        <f t="shared" si="35"/>
        <v>#REF!</v>
      </c>
      <c r="AJ191" s="11" t="e">
        <f t="shared" si="36"/>
        <v>#REF!</v>
      </c>
      <c r="AK191" s="11" t="e">
        <f t="shared" si="37"/>
        <v>#REF!</v>
      </c>
      <c r="AL191" s="11" t="e">
        <f t="shared" si="38"/>
        <v>#REF!</v>
      </c>
    </row>
    <row r="192" spans="10:38" ht="12.75">
      <c r="J192" s="31">
        <v>500</v>
      </c>
      <c r="K192" s="31">
        <v>32</v>
      </c>
      <c r="L192" s="31">
        <v>62</v>
      </c>
      <c r="M192" s="31">
        <v>101</v>
      </c>
      <c r="N192" s="31">
        <v>139</v>
      </c>
      <c r="O192" s="31">
        <v>177</v>
      </c>
      <c r="P192" s="31">
        <v>227</v>
      </c>
      <c r="Q192" s="31">
        <v>267</v>
      </c>
      <c r="R192" s="31">
        <v>311</v>
      </c>
      <c r="S192" s="31">
        <v>357</v>
      </c>
      <c r="T192" s="31">
        <v>404</v>
      </c>
      <c r="U192" s="31">
        <v>25</v>
      </c>
      <c r="V192" s="31">
        <v>50</v>
      </c>
      <c r="W192" s="31">
        <v>83</v>
      </c>
      <c r="X192" s="31">
        <v>116</v>
      </c>
      <c r="Y192" s="31">
        <v>147</v>
      </c>
      <c r="Z192" s="31">
        <v>189</v>
      </c>
      <c r="AA192" s="31">
        <v>224</v>
      </c>
      <c r="AB192" s="31">
        <v>262</v>
      </c>
      <c r="AC192" s="31">
        <v>300</v>
      </c>
      <c r="AD192" s="31">
        <v>342</v>
      </c>
      <c r="AE192" s="11" t="e">
        <f t="shared" si="31"/>
        <v>#REF!</v>
      </c>
      <c r="AF192" s="11" t="e">
        <f t="shared" si="32"/>
        <v>#REF!</v>
      </c>
      <c r="AG192" s="11" t="e">
        <f t="shared" si="33"/>
        <v>#REF!</v>
      </c>
      <c r="AH192" s="11" t="e">
        <f t="shared" si="34"/>
        <v>#REF!</v>
      </c>
      <c r="AI192" s="11" t="e">
        <f t="shared" si="35"/>
        <v>#REF!</v>
      </c>
      <c r="AJ192" s="11" t="e">
        <f t="shared" si="36"/>
        <v>#REF!</v>
      </c>
      <c r="AK192" s="11" t="e">
        <f t="shared" si="37"/>
        <v>#REF!</v>
      </c>
      <c r="AL192" s="11" t="e">
        <f t="shared" si="38"/>
        <v>#REF!</v>
      </c>
    </row>
    <row r="193" spans="10:38" ht="12.75">
      <c r="J193" s="31">
        <v>600</v>
      </c>
      <c r="K193" s="31">
        <v>38</v>
      </c>
      <c r="L193" s="31">
        <v>71</v>
      </c>
      <c r="M193" s="31">
        <v>116</v>
      </c>
      <c r="N193" s="31">
        <v>159</v>
      </c>
      <c r="O193" s="31">
        <v>203</v>
      </c>
      <c r="P193" s="31">
        <v>257</v>
      </c>
      <c r="Q193" s="31">
        <v>304</v>
      </c>
      <c r="R193" s="31">
        <v>352</v>
      </c>
      <c r="S193" s="31">
        <v>402</v>
      </c>
      <c r="T193" s="31">
        <v>454</v>
      </c>
      <c r="U193" s="31">
        <v>29</v>
      </c>
      <c r="V193" s="31">
        <v>57</v>
      </c>
      <c r="W193" s="31">
        <v>95</v>
      </c>
      <c r="X193" s="31">
        <v>131</v>
      </c>
      <c r="Y193" s="31">
        <v>167</v>
      </c>
      <c r="Z193" s="31">
        <v>213</v>
      </c>
      <c r="AA193" s="31">
        <v>253</v>
      </c>
      <c r="AB193" s="31">
        <v>294</v>
      </c>
      <c r="AC193" s="31">
        <v>336</v>
      </c>
      <c r="AD193" s="31">
        <v>382</v>
      </c>
      <c r="AE193" s="11" t="e">
        <f t="shared" si="31"/>
        <v>#REF!</v>
      </c>
      <c r="AF193" s="11" t="e">
        <f t="shared" si="32"/>
        <v>#REF!</v>
      </c>
      <c r="AG193" s="11" t="e">
        <f t="shared" si="33"/>
        <v>#REF!</v>
      </c>
      <c r="AH193" s="11" t="e">
        <f t="shared" si="34"/>
        <v>#REF!</v>
      </c>
      <c r="AI193" s="11" t="e">
        <f t="shared" si="35"/>
        <v>#REF!</v>
      </c>
      <c r="AJ193" s="11" t="e">
        <f t="shared" si="36"/>
        <v>#REF!</v>
      </c>
      <c r="AK193" s="11" t="e">
        <f t="shared" si="37"/>
        <v>#REF!</v>
      </c>
      <c r="AL193" s="11" t="e">
        <f t="shared" si="38"/>
        <v>#REF!</v>
      </c>
    </row>
    <row r="194" spans="10:38" ht="12.75">
      <c r="J194" s="31">
        <v>700</v>
      </c>
      <c r="K194" s="31">
        <v>42</v>
      </c>
      <c r="L194" s="31">
        <v>81</v>
      </c>
      <c r="M194" s="31">
        <v>130</v>
      </c>
      <c r="N194" s="31">
        <v>176</v>
      </c>
      <c r="O194" s="31">
        <v>225</v>
      </c>
      <c r="P194" s="31">
        <v>285</v>
      </c>
      <c r="Q194" s="31">
        <v>335</v>
      </c>
      <c r="R194" s="31">
        <v>388</v>
      </c>
      <c r="S194" s="31">
        <v>441</v>
      </c>
      <c r="T194" s="31">
        <v>499</v>
      </c>
      <c r="U194" s="31">
        <v>34</v>
      </c>
      <c r="V194" s="31">
        <v>65</v>
      </c>
      <c r="W194" s="31">
        <v>105</v>
      </c>
      <c r="X194" s="31">
        <v>145</v>
      </c>
      <c r="Y194" s="31">
        <v>184</v>
      </c>
      <c r="Z194" s="31">
        <v>235</v>
      </c>
      <c r="AA194" s="31">
        <v>278</v>
      </c>
      <c r="AB194" s="31">
        <v>323</v>
      </c>
      <c r="AC194" s="31">
        <v>369</v>
      </c>
      <c r="AD194" s="31">
        <v>417</v>
      </c>
      <c r="AE194" s="11" t="e">
        <f t="shared" si="31"/>
        <v>#REF!</v>
      </c>
      <c r="AF194" s="11" t="e">
        <f t="shared" si="32"/>
        <v>#REF!</v>
      </c>
      <c r="AG194" s="11" t="e">
        <f t="shared" si="33"/>
        <v>#REF!</v>
      </c>
      <c r="AH194" s="11" t="e">
        <f t="shared" si="34"/>
        <v>#REF!</v>
      </c>
      <c r="AI194" s="11" t="e">
        <f t="shared" si="35"/>
        <v>#REF!</v>
      </c>
      <c r="AJ194" s="11" t="e">
        <f t="shared" si="36"/>
        <v>#REF!</v>
      </c>
      <c r="AK194" s="11" t="e">
        <f t="shared" si="37"/>
        <v>#REF!</v>
      </c>
      <c r="AL194" s="11" t="e">
        <f t="shared" si="38"/>
        <v>#REF!</v>
      </c>
    </row>
    <row r="195" spans="10:38" ht="12.75">
      <c r="J195" s="31">
        <v>800</v>
      </c>
      <c r="K195" s="31">
        <v>47</v>
      </c>
      <c r="L195" s="31">
        <v>90</v>
      </c>
      <c r="M195" s="31">
        <v>144</v>
      </c>
      <c r="N195" s="31">
        <v>196</v>
      </c>
      <c r="O195" s="31">
        <v>249</v>
      </c>
      <c r="P195" s="31">
        <v>316</v>
      </c>
      <c r="Q195" s="31">
        <v>371</v>
      </c>
      <c r="R195" s="31">
        <v>427</v>
      </c>
      <c r="S195" s="31">
        <v>485</v>
      </c>
      <c r="T195" s="31">
        <v>547</v>
      </c>
      <c r="U195" s="31">
        <v>37</v>
      </c>
      <c r="V195" s="31">
        <v>71</v>
      </c>
      <c r="W195" s="31">
        <v>116</v>
      </c>
      <c r="X195" s="31">
        <v>148</v>
      </c>
      <c r="Y195" s="31">
        <v>204</v>
      </c>
      <c r="Z195" s="31">
        <v>259</v>
      </c>
      <c r="AA195" s="31">
        <v>305</v>
      </c>
      <c r="AB195" s="31">
        <v>353</v>
      </c>
      <c r="AC195" s="31">
        <v>403</v>
      </c>
      <c r="AD195" s="31">
        <v>456</v>
      </c>
      <c r="AE195" s="11" t="e">
        <f t="shared" si="31"/>
        <v>#REF!</v>
      </c>
      <c r="AF195" s="11" t="e">
        <f t="shared" si="32"/>
        <v>#REF!</v>
      </c>
      <c r="AG195" s="11" t="e">
        <f t="shared" si="33"/>
        <v>#REF!</v>
      </c>
      <c r="AH195" s="11" t="e">
        <f t="shared" si="34"/>
        <v>#REF!</v>
      </c>
      <c r="AI195" s="11" t="e">
        <f t="shared" si="35"/>
        <v>#REF!</v>
      </c>
      <c r="AJ195" s="11" t="e">
        <f t="shared" si="36"/>
        <v>#REF!</v>
      </c>
      <c r="AK195" s="11" t="e">
        <f t="shared" si="37"/>
        <v>#REF!</v>
      </c>
      <c r="AL195" s="11" t="e">
        <f t="shared" si="38"/>
        <v>#REF!</v>
      </c>
    </row>
    <row r="196" spans="10:38" ht="12.75">
      <c r="J196" s="31">
        <v>900</v>
      </c>
      <c r="K196" s="31">
        <v>53</v>
      </c>
      <c r="L196" s="31">
        <v>100</v>
      </c>
      <c r="M196" s="31">
        <v>159</v>
      </c>
      <c r="N196" s="31">
        <v>216</v>
      </c>
      <c r="O196" s="31">
        <v>273</v>
      </c>
      <c r="P196" s="31">
        <v>343</v>
      </c>
      <c r="Q196" s="31">
        <v>405</v>
      </c>
      <c r="R196" s="31">
        <v>465</v>
      </c>
      <c r="S196" s="31">
        <v>528</v>
      </c>
      <c r="T196" s="31">
        <v>594</v>
      </c>
      <c r="U196" s="31">
        <v>41</v>
      </c>
      <c r="V196" s="31">
        <v>79</v>
      </c>
      <c r="W196" s="31">
        <v>128</v>
      </c>
      <c r="X196" s="31">
        <v>176</v>
      </c>
      <c r="Y196" s="31">
        <v>222</v>
      </c>
      <c r="Z196" s="31">
        <v>282</v>
      </c>
      <c r="AA196" s="31">
        <v>332</v>
      </c>
      <c r="AB196" s="31">
        <v>384</v>
      </c>
      <c r="AC196" s="31">
        <v>438</v>
      </c>
      <c r="AD196" s="31">
        <v>494</v>
      </c>
      <c r="AE196" s="11" t="e">
        <f t="shared" si="31"/>
        <v>#REF!</v>
      </c>
      <c r="AF196" s="11" t="e">
        <f t="shared" si="32"/>
        <v>#REF!</v>
      </c>
      <c r="AG196" s="11" t="e">
        <f t="shared" si="33"/>
        <v>#REF!</v>
      </c>
      <c r="AH196" s="11" t="e">
        <f t="shared" si="34"/>
        <v>#REF!</v>
      </c>
      <c r="AI196" s="11" t="e">
        <f t="shared" si="35"/>
        <v>#REF!</v>
      </c>
      <c r="AJ196" s="11" t="e">
        <f t="shared" si="36"/>
        <v>#REF!</v>
      </c>
      <c r="AK196" s="11" t="e">
        <f t="shared" si="37"/>
        <v>#REF!</v>
      </c>
      <c r="AL196" s="11" t="e">
        <f t="shared" si="38"/>
        <v>#REF!</v>
      </c>
    </row>
    <row r="197" spans="10:38" ht="12.75">
      <c r="J197" s="31">
        <v>1000</v>
      </c>
      <c r="K197" s="31">
        <v>58</v>
      </c>
      <c r="L197" s="31">
        <v>109</v>
      </c>
      <c r="M197" s="31">
        <v>175</v>
      </c>
      <c r="N197" s="31">
        <v>235</v>
      </c>
      <c r="O197" s="31">
        <v>297</v>
      </c>
      <c r="P197" s="31">
        <v>374</v>
      </c>
      <c r="Q197" s="31">
        <v>439</v>
      </c>
      <c r="R197" s="31">
        <v>504</v>
      </c>
      <c r="S197" s="31">
        <v>571</v>
      </c>
      <c r="T197" s="31">
        <v>642</v>
      </c>
      <c r="U197" s="31">
        <v>46</v>
      </c>
      <c r="V197" s="31">
        <v>87</v>
      </c>
      <c r="W197" s="31">
        <v>140</v>
      </c>
      <c r="X197" s="31">
        <v>192</v>
      </c>
      <c r="Y197" s="31">
        <v>241</v>
      </c>
      <c r="Z197" s="31">
        <v>305</v>
      </c>
      <c r="AA197" s="31">
        <v>359</v>
      </c>
      <c r="AB197" s="31">
        <v>415</v>
      </c>
      <c r="AC197" s="31">
        <v>471</v>
      </c>
      <c r="AD197" s="31">
        <v>531</v>
      </c>
      <c r="AE197" s="11" t="e">
        <f t="shared" si="31"/>
        <v>#REF!</v>
      </c>
      <c r="AF197" s="11" t="e">
        <f t="shared" si="32"/>
        <v>#REF!</v>
      </c>
      <c r="AG197" s="11" t="e">
        <f t="shared" si="33"/>
        <v>#REF!</v>
      </c>
      <c r="AH197" s="11" t="e">
        <f t="shared" si="34"/>
        <v>#REF!</v>
      </c>
      <c r="AI197" s="11" t="e">
        <f t="shared" si="35"/>
        <v>#REF!</v>
      </c>
      <c r="AJ197" s="11" t="e">
        <f t="shared" si="36"/>
        <v>#REF!</v>
      </c>
      <c r="AK197" s="11" t="e">
        <f t="shared" si="37"/>
        <v>#REF!</v>
      </c>
      <c r="AL197" s="11" t="e">
        <f t="shared" si="38"/>
        <v>#REF!</v>
      </c>
    </row>
    <row r="198" spans="10:38" ht="12.75"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4"/>
      <c r="AF198" s="34"/>
      <c r="AG198" s="34"/>
      <c r="AH198" s="34"/>
      <c r="AI198" s="34"/>
      <c r="AJ198" s="34"/>
      <c r="AK198" s="34"/>
      <c r="AL198" s="34"/>
    </row>
    <row r="200" spans="10:38" ht="15.75">
      <c r="J200" s="227" t="s">
        <v>59</v>
      </c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</row>
    <row r="201" spans="10:38" ht="15.75">
      <c r="J201" s="227" t="s">
        <v>60</v>
      </c>
      <c r="K201" s="227"/>
      <c r="L201" s="227"/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</row>
    <row r="202" spans="10:38" ht="15.75">
      <c r="J202" s="227" t="s">
        <v>77</v>
      </c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</row>
    <row r="204" spans="10:38" ht="12.75">
      <c r="J204" s="198" t="s">
        <v>78</v>
      </c>
      <c r="K204" s="198"/>
      <c r="L204" s="198"/>
      <c r="M204" s="198"/>
      <c r="N204" s="198"/>
      <c r="O204" s="198"/>
      <c r="P204" s="198"/>
      <c r="Q204" s="4"/>
      <c r="R204" s="4"/>
      <c r="S204" s="4"/>
      <c r="T204" s="4"/>
      <c r="U204" s="4"/>
      <c r="V204" s="4"/>
    </row>
    <row r="205" spans="10:38" ht="12.75">
      <c r="J205" s="198" t="s">
        <v>79</v>
      </c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</row>
    <row r="207" spans="10:38" ht="12.75" customHeight="1">
      <c r="J207" s="209" t="s">
        <v>32</v>
      </c>
      <c r="K207" s="218" t="s">
        <v>80</v>
      </c>
      <c r="L207" s="219"/>
      <c r="M207" s="219"/>
      <c r="N207" s="219"/>
      <c r="O207" s="219"/>
      <c r="P207" s="220"/>
      <c r="Q207" s="214" t="s">
        <v>34</v>
      </c>
      <c r="R207" s="214" t="s">
        <v>35</v>
      </c>
    </row>
    <row r="208" spans="10:38" ht="12.75">
      <c r="J208" s="209"/>
      <c r="K208" s="218" t="s">
        <v>72</v>
      </c>
      <c r="L208" s="219"/>
      <c r="M208" s="220"/>
      <c r="N208" s="218" t="s">
        <v>72</v>
      </c>
      <c r="O208" s="219"/>
      <c r="P208" s="220"/>
      <c r="Q208" s="215"/>
      <c r="R208" s="215"/>
    </row>
    <row r="209" spans="10:18" ht="12.75">
      <c r="J209" s="209"/>
      <c r="K209" s="218" t="s">
        <v>37</v>
      </c>
      <c r="L209" s="219"/>
      <c r="M209" s="220"/>
      <c r="N209" s="218" t="s">
        <v>38</v>
      </c>
      <c r="O209" s="219"/>
      <c r="P209" s="220"/>
      <c r="Q209" s="215"/>
      <c r="R209" s="215"/>
    </row>
    <row r="210" spans="10:18" ht="12.75">
      <c r="J210" s="209"/>
      <c r="K210" s="218" t="s">
        <v>81</v>
      </c>
      <c r="L210" s="219"/>
      <c r="M210" s="219"/>
      <c r="N210" s="219"/>
      <c r="O210" s="219"/>
      <c r="P210" s="220"/>
      <c r="Q210" s="215"/>
      <c r="R210" s="215"/>
    </row>
    <row r="211" spans="10:18" ht="12.75">
      <c r="J211" s="209"/>
      <c r="K211" s="29" t="s">
        <v>82</v>
      </c>
      <c r="L211" s="29" t="s">
        <v>83</v>
      </c>
      <c r="M211" s="29" t="s">
        <v>84</v>
      </c>
      <c r="N211" s="29" t="s">
        <v>82</v>
      </c>
      <c r="O211" s="29" t="s">
        <v>83</v>
      </c>
      <c r="P211" s="29" t="s">
        <v>84</v>
      </c>
      <c r="Q211" s="32" t="e">
        <f>#REF!</f>
        <v>#REF!</v>
      </c>
      <c r="R211" s="32" t="e">
        <f>#REF!</f>
        <v>#REF!</v>
      </c>
    </row>
    <row r="212" spans="10:18" ht="12.75">
      <c r="J212" s="31">
        <v>25</v>
      </c>
      <c r="K212" s="31">
        <v>26</v>
      </c>
      <c r="L212" s="31">
        <v>30</v>
      </c>
      <c r="M212" s="31">
        <v>34</v>
      </c>
      <c r="N212" s="31">
        <v>23</v>
      </c>
      <c r="O212" s="31">
        <v>28</v>
      </c>
      <c r="P212" s="31">
        <v>31</v>
      </c>
      <c r="Q212" s="35" t="e">
        <f>K212+(L212-K212)*($Q$211-65)/(90-60)</f>
        <v>#REF!</v>
      </c>
      <c r="R212" s="35" t="e">
        <f>N212+(O212-N212)*($R$211-65)/(90-65)</f>
        <v>#REF!</v>
      </c>
    </row>
    <row r="213" spans="10:18" ht="12.75">
      <c r="J213" s="31">
        <v>32</v>
      </c>
      <c r="K213" s="31">
        <v>28</v>
      </c>
      <c r="L213" s="31">
        <v>33</v>
      </c>
      <c r="M213" s="31">
        <v>37</v>
      </c>
      <c r="N213" s="31">
        <v>25</v>
      </c>
      <c r="O213" s="31">
        <v>30</v>
      </c>
      <c r="P213" s="31">
        <v>34</v>
      </c>
      <c r="Q213" s="35" t="e">
        <f t="shared" ref="Q213:Q234" si="39">K213+(L213-K213)*($Q$211-65)/(90-60)</f>
        <v>#REF!</v>
      </c>
      <c r="R213" s="35" t="e">
        <f t="shared" ref="R213:R234" si="40">N213+(O213-N213)*($R$211-65)/(90-65)</f>
        <v>#REF!</v>
      </c>
    </row>
    <row r="214" spans="10:18" ht="12.75">
      <c r="J214" s="31">
        <v>40</v>
      </c>
      <c r="K214" s="31">
        <v>30</v>
      </c>
      <c r="L214" s="31">
        <v>35</v>
      </c>
      <c r="M214" s="31">
        <v>40</v>
      </c>
      <c r="N214" s="31">
        <v>27</v>
      </c>
      <c r="O214" s="31">
        <v>32</v>
      </c>
      <c r="P214" s="31">
        <v>36</v>
      </c>
      <c r="Q214" s="35" t="e">
        <f t="shared" si="39"/>
        <v>#REF!</v>
      </c>
      <c r="R214" s="35" t="e">
        <f t="shared" si="40"/>
        <v>#REF!</v>
      </c>
    </row>
    <row r="215" spans="10:18" ht="12.75">
      <c r="J215" s="31">
        <v>50</v>
      </c>
      <c r="K215" s="31">
        <v>34</v>
      </c>
      <c r="L215" s="31">
        <v>40</v>
      </c>
      <c r="M215" s="31">
        <v>46</v>
      </c>
      <c r="N215" s="31">
        <v>30</v>
      </c>
      <c r="O215" s="31">
        <v>35</v>
      </c>
      <c r="P215" s="31">
        <v>40</v>
      </c>
      <c r="Q215" s="35" t="e">
        <f t="shared" si="39"/>
        <v>#REF!</v>
      </c>
      <c r="R215" s="35" t="e">
        <f t="shared" si="40"/>
        <v>#REF!</v>
      </c>
    </row>
    <row r="216" spans="10:18" ht="12.75">
      <c r="J216" s="31">
        <v>65</v>
      </c>
      <c r="K216" s="31">
        <v>40</v>
      </c>
      <c r="L216" s="31">
        <v>47</v>
      </c>
      <c r="M216" s="31">
        <v>52</v>
      </c>
      <c r="N216" s="31">
        <v>35</v>
      </c>
      <c r="O216" s="31">
        <v>42</v>
      </c>
      <c r="P216" s="31">
        <v>46</v>
      </c>
      <c r="Q216" s="35" t="e">
        <f t="shared" si="39"/>
        <v>#REF!</v>
      </c>
      <c r="R216" s="35" t="e">
        <f t="shared" si="40"/>
        <v>#REF!</v>
      </c>
    </row>
    <row r="217" spans="10:18" ht="12.75">
      <c r="J217" s="31">
        <v>80</v>
      </c>
      <c r="K217" s="31">
        <v>44</v>
      </c>
      <c r="L217" s="31">
        <v>52</v>
      </c>
      <c r="M217" s="31">
        <v>57</v>
      </c>
      <c r="N217" s="31">
        <v>39</v>
      </c>
      <c r="O217" s="31">
        <v>45</v>
      </c>
      <c r="P217" s="31">
        <v>51</v>
      </c>
      <c r="Q217" s="35" t="e">
        <f t="shared" si="39"/>
        <v>#REF!</v>
      </c>
      <c r="R217" s="35" t="e">
        <f t="shared" si="40"/>
        <v>#REF!</v>
      </c>
    </row>
    <row r="218" spans="10:18" ht="12.75">
      <c r="J218" s="31">
        <v>100</v>
      </c>
      <c r="K218" s="31">
        <v>49</v>
      </c>
      <c r="L218" s="31">
        <v>58</v>
      </c>
      <c r="M218" s="31">
        <v>64</v>
      </c>
      <c r="N218" s="31">
        <v>42</v>
      </c>
      <c r="O218" s="31">
        <v>50</v>
      </c>
      <c r="P218" s="31">
        <v>57</v>
      </c>
      <c r="Q218" s="35" t="e">
        <f t="shared" si="39"/>
        <v>#REF!</v>
      </c>
      <c r="R218" s="35" t="e">
        <f t="shared" si="40"/>
        <v>#REF!</v>
      </c>
    </row>
    <row r="219" spans="10:18" ht="12.75">
      <c r="J219" s="31">
        <v>125</v>
      </c>
      <c r="K219" s="31">
        <v>56</v>
      </c>
      <c r="L219" s="31">
        <v>65</v>
      </c>
      <c r="M219" s="31">
        <v>72</v>
      </c>
      <c r="N219" s="31">
        <v>48</v>
      </c>
      <c r="O219" s="31">
        <v>57</v>
      </c>
      <c r="P219" s="31">
        <v>63</v>
      </c>
      <c r="Q219" s="35" t="e">
        <f t="shared" si="39"/>
        <v>#REF!</v>
      </c>
      <c r="R219" s="35" t="e">
        <f t="shared" si="40"/>
        <v>#REF!</v>
      </c>
    </row>
    <row r="220" spans="10:18" ht="12.75">
      <c r="J220" s="31">
        <v>150</v>
      </c>
      <c r="K220" s="31">
        <v>64</v>
      </c>
      <c r="L220" s="31">
        <v>74</v>
      </c>
      <c r="M220" s="31">
        <v>81</v>
      </c>
      <c r="N220" s="31">
        <v>54</v>
      </c>
      <c r="O220" s="31">
        <v>63</v>
      </c>
      <c r="P220" s="31">
        <v>71</v>
      </c>
      <c r="Q220" s="35" t="e">
        <f t="shared" si="39"/>
        <v>#REF!</v>
      </c>
      <c r="R220" s="35" t="e">
        <f t="shared" si="40"/>
        <v>#REF!</v>
      </c>
    </row>
    <row r="221" spans="10:18" ht="12.75">
      <c r="J221" s="31">
        <v>200</v>
      </c>
      <c r="K221" s="31">
        <v>80</v>
      </c>
      <c r="L221" s="31">
        <v>92</v>
      </c>
      <c r="M221" s="31">
        <v>101</v>
      </c>
      <c r="N221" s="31">
        <v>66</v>
      </c>
      <c r="O221" s="31">
        <v>80</v>
      </c>
      <c r="P221" s="31">
        <v>86</v>
      </c>
      <c r="Q221" s="35" t="e">
        <f t="shared" si="39"/>
        <v>#REF!</v>
      </c>
      <c r="R221" s="35" t="e">
        <f t="shared" si="40"/>
        <v>#REF!</v>
      </c>
    </row>
    <row r="222" spans="10:18" ht="12.75">
      <c r="J222" s="31">
        <v>250</v>
      </c>
      <c r="K222" s="31">
        <v>95</v>
      </c>
      <c r="L222" s="31">
        <v>108</v>
      </c>
      <c r="M222" s="31">
        <v>119</v>
      </c>
      <c r="N222" s="31">
        <v>79</v>
      </c>
      <c r="O222" s="31">
        <v>91</v>
      </c>
      <c r="P222" s="31">
        <v>101</v>
      </c>
      <c r="Q222" s="35" t="e">
        <f t="shared" si="39"/>
        <v>#REF!</v>
      </c>
      <c r="R222" s="35" t="e">
        <f t="shared" si="40"/>
        <v>#REF!</v>
      </c>
    </row>
    <row r="223" spans="10:18" ht="12.75">
      <c r="J223" s="31">
        <v>300</v>
      </c>
      <c r="K223" s="31">
        <v>108</v>
      </c>
      <c r="L223" s="31">
        <v>124</v>
      </c>
      <c r="M223" s="31">
        <v>135</v>
      </c>
      <c r="N223" s="31">
        <v>90</v>
      </c>
      <c r="O223" s="31">
        <v>104</v>
      </c>
      <c r="P223" s="31">
        <v>114</v>
      </c>
      <c r="Q223" s="35" t="e">
        <f t="shared" si="39"/>
        <v>#REF!</v>
      </c>
      <c r="R223" s="35" t="e">
        <f t="shared" si="40"/>
        <v>#REF!</v>
      </c>
    </row>
    <row r="224" spans="10:18" ht="12.75">
      <c r="J224" s="31">
        <v>350</v>
      </c>
      <c r="K224" s="31">
        <v>120</v>
      </c>
      <c r="L224" s="31">
        <v>139</v>
      </c>
      <c r="M224" s="31">
        <v>152</v>
      </c>
      <c r="N224" s="31">
        <v>101</v>
      </c>
      <c r="O224" s="31">
        <v>116</v>
      </c>
      <c r="P224" s="31">
        <v>127</v>
      </c>
      <c r="Q224" s="35" t="e">
        <f t="shared" si="39"/>
        <v>#REF!</v>
      </c>
      <c r="R224" s="35" t="e">
        <f t="shared" si="40"/>
        <v>#REF!</v>
      </c>
    </row>
    <row r="225" spans="10:18" ht="12.75">
      <c r="J225" s="31">
        <v>400</v>
      </c>
      <c r="K225" s="31">
        <v>134</v>
      </c>
      <c r="L225" s="31">
        <v>152</v>
      </c>
      <c r="M225" s="31">
        <v>167</v>
      </c>
      <c r="N225" s="31">
        <v>112</v>
      </c>
      <c r="O225" s="31">
        <v>127</v>
      </c>
      <c r="P225" s="31">
        <v>140</v>
      </c>
      <c r="Q225" s="35" t="e">
        <f t="shared" si="39"/>
        <v>#REF!</v>
      </c>
      <c r="R225" s="35" t="e">
        <f t="shared" si="40"/>
        <v>#REF!</v>
      </c>
    </row>
    <row r="226" spans="10:18" ht="12.75">
      <c r="J226" s="31">
        <v>450</v>
      </c>
      <c r="K226" s="31">
        <v>148</v>
      </c>
      <c r="L226" s="31">
        <v>169</v>
      </c>
      <c r="M226" s="31">
        <v>183</v>
      </c>
      <c r="N226" s="31">
        <v>122</v>
      </c>
      <c r="O226" s="31">
        <v>139</v>
      </c>
      <c r="P226" s="31">
        <v>152</v>
      </c>
      <c r="Q226" s="35" t="e">
        <f t="shared" si="39"/>
        <v>#REF!</v>
      </c>
      <c r="R226" s="35" t="e">
        <f t="shared" si="40"/>
        <v>#REF!</v>
      </c>
    </row>
    <row r="227" spans="10:18" ht="12.75">
      <c r="J227" s="31">
        <v>500</v>
      </c>
      <c r="K227" s="31">
        <v>163</v>
      </c>
      <c r="L227" s="31">
        <v>184</v>
      </c>
      <c r="M227" s="31">
        <v>200</v>
      </c>
      <c r="N227" s="31">
        <v>134</v>
      </c>
      <c r="O227" s="31">
        <v>151</v>
      </c>
      <c r="P227" s="31">
        <v>167</v>
      </c>
      <c r="Q227" s="35" t="e">
        <f t="shared" si="39"/>
        <v>#REF!</v>
      </c>
      <c r="R227" s="35" t="e">
        <f t="shared" si="40"/>
        <v>#REF!</v>
      </c>
    </row>
    <row r="228" spans="10:18" ht="12.75">
      <c r="J228" s="31">
        <v>600</v>
      </c>
      <c r="K228" s="31">
        <v>188</v>
      </c>
      <c r="L228" s="31">
        <v>214</v>
      </c>
      <c r="M228" s="31">
        <v>231</v>
      </c>
      <c r="N228" s="31">
        <v>154</v>
      </c>
      <c r="O228" s="31">
        <v>176</v>
      </c>
      <c r="P228" s="31">
        <v>192</v>
      </c>
      <c r="Q228" s="35" t="e">
        <f t="shared" si="39"/>
        <v>#REF!</v>
      </c>
      <c r="R228" s="35" t="e">
        <f t="shared" si="40"/>
        <v>#REF!</v>
      </c>
    </row>
    <row r="229" spans="10:18" ht="12.75">
      <c r="J229" s="31">
        <v>700</v>
      </c>
      <c r="K229" s="31">
        <v>212</v>
      </c>
      <c r="L229" s="31">
        <v>249</v>
      </c>
      <c r="M229" s="31">
        <v>260</v>
      </c>
      <c r="N229" s="31">
        <v>173</v>
      </c>
      <c r="O229" s="31">
        <v>197</v>
      </c>
      <c r="P229" s="31">
        <v>214</v>
      </c>
      <c r="Q229" s="35" t="e">
        <f t="shared" si="39"/>
        <v>#REF!</v>
      </c>
      <c r="R229" s="35" t="e">
        <f t="shared" si="40"/>
        <v>#REF!</v>
      </c>
    </row>
    <row r="230" spans="10:18" ht="12.75">
      <c r="J230" s="31">
        <v>800</v>
      </c>
      <c r="K230" s="31">
        <v>239</v>
      </c>
      <c r="L230" s="31">
        <v>268</v>
      </c>
      <c r="M230" s="31">
        <v>293</v>
      </c>
      <c r="N230" s="31">
        <v>194</v>
      </c>
      <c r="O230" s="31">
        <v>221</v>
      </c>
      <c r="P230" s="31">
        <v>240</v>
      </c>
      <c r="Q230" s="35" t="e">
        <f t="shared" si="39"/>
        <v>#REF!</v>
      </c>
      <c r="R230" s="35" t="e">
        <f t="shared" si="40"/>
        <v>#REF!</v>
      </c>
    </row>
    <row r="231" spans="10:18" ht="12.75">
      <c r="J231" s="31">
        <v>900</v>
      </c>
      <c r="K231" s="31">
        <v>267</v>
      </c>
      <c r="L231" s="31">
        <v>300</v>
      </c>
      <c r="M231" s="31">
        <v>327</v>
      </c>
      <c r="N231" s="31">
        <v>215</v>
      </c>
      <c r="O231" s="31">
        <v>244</v>
      </c>
      <c r="P231" s="31">
        <v>265</v>
      </c>
      <c r="Q231" s="35" t="e">
        <f t="shared" si="39"/>
        <v>#REF!</v>
      </c>
      <c r="R231" s="35" t="e">
        <f t="shared" si="40"/>
        <v>#REF!</v>
      </c>
    </row>
    <row r="232" spans="10:18" ht="12.75">
      <c r="J232" s="31">
        <v>1000</v>
      </c>
      <c r="K232" s="31">
        <v>293</v>
      </c>
      <c r="L232" s="31">
        <v>336</v>
      </c>
      <c r="M232" s="31">
        <v>356</v>
      </c>
      <c r="N232" s="31">
        <v>237</v>
      </c>
      <c r="O232" s="31">
        <v>268</v>
      </c>
      <c r="P232" s="31">
        <v>291</v>
      </c>
      <c r="Q232" s="35" t="e">
        <f t="shared" si="39"/>
        <v>#REF!</v>
      </c>
      <c r="R232" s="35" t="e">
        <f t="shared" si="40"/>
        <v>#REF!</v>
      </c>
    </row>
    <row r="233" spans="10:18" ht="12.75">
      <c r="J233" s="31">
        <v>1200</v>
      </c>
      <c r="K233" s="31">
        <v>345</v>
      </c>
      <c r="L233" s="31">
        <v>390</v>
      </c>
      <c r="M233" s="31">
        <v>422</v>
      </c>
      <c r="N233" s="31">
        <v>280</v>
      </c>
      <c r="O233" s="31">
        <v>316</v>
      </c>
      <c r="P233" s="31">
        <v>342</v>
      </c>
      <c r="Q233" s="35" t="e">
        <f t="shared" si="39"/>
        <v>#REF!</v>
      </c>
      <c r="R233" s="35" t="e">
        <f t="shared" si="40"/>
        <v>#REF!</v>
      </c>
    </row>
    <row r="234" spans="10:18" ht="12.75">
      <c r="J234" s="31">
        <v>1400</v>
      </c>
      <c r="K234" s="31">
        <v>402</v>
      </c>
      <c r="L234" s="31">
        <v>450</v>
      </c>
      <c r="M234" s="31">
        <v>488</v>
      </c>
      <c r="N234" s="31">
        <v>323</v>
      </c>
      <c r="O234" s="31">
        <v>366</v>
      </c>
      <c r="P234" s="31">
        <v>396</v>
      </c>
      <c r="Q234" s="35" t="e">
        <f t="shared" si="39"/>
        <v>#REF!</v>
      </c>
      <c r="R234" s="35" t="e">
        <f t="shared" si="40"/>
        <v>#REF!</v>
      </c>
    </row>
    <row r="237" spans="10:18" ht="12.75">
      <c r="J237" s="198" t="s">
        <v>43</v>
      </c>
      <c r="K237" s="198"/>
      <c r="L237" s="198"/>
      <c r="M237" s="198"/>
      <c r="N237" s="198"/>
      <c r="O237" s="198"/>
      <c r="P237" s="198"/>
    </row>
    <row r="238" spans="10:18" ht="12.75">
      <c r="J238" s="198" t="s">
        <v>85</v>
      </c>
      <c r="K238" s="198"/>
      <c r="L238" s="198"/>
      <c r="M238" s="198"/>
      <c r="N238" s="198"/>
      <c r="O238" s="198"/>
      <c r="P238" s="198"/>
    </row>
    <row r="240" spans="10:18" ht="12.75">
      <c r="J240" s="209" t="s">
        <v>32</v>
      </c>
      <c r="K240" s="218" t="s">
        <v>80</v>
      </c>
      <c r="L240" s="219"/>
      <c r="M240" s="219"/>
      <c r="N240" s="219"/>
      <c r="O240" s="219"/>
      <c r="P240" s="220"/>
      <c r="Q240" s="214" t="s">
        <v>34</v>
      </c>
      <c r="R240" s="214" t="s">
        <v>35</v>
      </c>
    </row>
    <row r="241" spans="10:18" ht="12.75">
      <c r="J241" s="209"/>
      <c r="K241" s="218" t="s">
        <v>72</v>
      </c>
      <c r="L241" s="219"/>
      <c r="M241" s="220"/>
      <c r="N241" s="218" t="s">
        <v>86</v>
      </c>
      <c r="O241" s="219"/>
      <c r="P241" s="220"/>
      <c r="Q241" s="215"/>
      <c r="R241" s="215"/>
    </row>
    <row r="242" spans="10:18" ht="12.75">
      <c r="J242" s="209"/>
      <c r="K242" s="218" t="s">
        <v>87</v>
      </c>
      <c r="L242" s="219"/>
      <c r="M242" s="220"/>
      <c r="N242" s="218" t="s">
        <v>88</v>
      </c>
      <c r="O242" s="219"/>
      <c r="P242" s="220"/>
      <c r="Q242" s="215"/>
      <c r="R242" s="215"/>
    </row>
    <row r="243" spans="10:18" ht="12.75">
      <c r="J243" s="209"/>
      <c r="K243" s="218" t="s">
        <v>89</v>
      </c>
      <c r="L243" s="219"/>
      <c r="M243" s="219"/>
      <c r="N243" s="219"/>
      <c r="O243" s="219"/>
      <c r="P243" s="220"/>
      <c r="Q243" s="215"/>
      <c r="R243" s="215"/>
    </row>
    <row r="244" spans="10:18" ht="12.75">
      <c r="J244" s="209"/>
      <c r="K244" s="29" t="s">
        <v>90</v>
      </c>
      <c r="L244" s="29" t="s">
        <v>91</v>
      </c>
      <c r="M244" s="29" t="s">
        <v>84</v>
      </c>
      <c r="N244" s="29" t="s">
        <v>82</v>
      </c>
      <c r="O244" s="29" t="s">
        <v>83</v>
      </c>
      <c r="P244" s="29" t="s">
        <v>84</v>
      </c>
      <c r="Q244" s="32" t="e">
        <f>#REF!</f>
        <v>#REF!</v>
      </c>
      <c r="R244" s="32" t="e">
        <f>#REF!</f>
        <v>#REF!</v>
      </c>
    </row>
    <row r="245" spans="10:18" ht="12.75">
      <c r="J245" s="31">
        <v>25</v>
      </c>
      <c r="K245" s="31">
        <v>18</v>
      </c>
      <c r="L245" s="31">
        <v>22</v>
      </c>
      <c r="M245" s="31">
        <v>27</v>
      </c>
      <c r="N245" s="31">
        <v>16</v>
      </c>
      <c r="O245" s="31">
        <v>21</v>
      </c>
      <c r="P245" s="31">
        <v>24</v>
      </c>
      <c r="Q245" s="35" t="e">
        <f>K245+(L245-K245)*($Q$244-65)/(90-60)</f>
        <v>#REF!</v>
      </c>
      <c r="R245" s="35" t="e">
        <f>N245+(O245-N245)*($R$244-65)/(90-65)</f>
        <v>#REF!</v>
      </c>
    </row>
    <row r="246" spans="10:18" ht="12.75">
      <c r="J246" s="31">
        <v>32</v>
      </c>
      <c r="K246" s="31">
        <v>21</v>
      </c>
      <c r="L246" s="31">
        <v>25</v>
      </c>
      <c r="M246" s="31">
        <v>28</v>
      </c>
      <c r="N246" s="31">
        <v>18</v>
      </c>
      <c r="O246" s="31">
        <v>22</v>
      </c>
      <c r="P246" s="31">
        <v>26</v>
      </c>
      <c r="Q246" s="35" t="e">
        <f t="shared" ref="Q246:Q267" si="41">K246+(L246-K246)*($Q$244-65)/(90-60)</f>
        <v>#REF!</v>
      </c>
      <c r="R246" s="35" t="e">
        <f t="shared" ref="R246:R267" si="42">N246+(O246-N246)*($R$244-65)/(90-65)</f>
        <v>#REF!</v>
      </c>
    </row>
    <row r="247" spans="10:18" ht="12.75">
      <c r="J247" s="31">
        <v>40</v>
      </c>
      <c r="K247" s="31">
        <v>22</v>
      </c>
      <c r="L247" s="31">
        <v>27</v>
      </c>
      <c r="M247" s="31">
        <v>30</v>
      </c>
      <c r="N247" s="31">
        <v>19</v>
      </c>
      <c r="O247" s="31">
        <v>24</v>
      </c>
      <c r="P247" s="31">
        <v>28</v>
      </c>
      <c r="Q247" s="35" t="e">
        <f t="shared" si="41"/>
        <v>#REF!</v>
      </c>
      <c r="R247" s="35" t="e">
        <f t="shared" si="42"/>
        <v>#REF!</v>
      </c>
    </row>
    <row r="248" spans="10:18" ht="12.75">
      <c r="J248" s="31">
        <v>50</v>
      </c>
      <c r="K248" s="31">
        <v>25</v>
      </c>
      <c r="L248" s="31">
        <v>29</v>
      </c>
      <c r="M248" s="31">
        <v>34</v>
      </c>
      <c r="N248" s="31">
        <v>22</v>
      </c>
      <c r="O248" s="31">
        <v>26</v>
      </c>
      <c r="P248" s="31">
        <v>30</v>
      </c>
      <c r="Q248" s="35" t="e">
        <f t="shared" si="41"/>
        <v>#REF!</v>
      </c>
      <c r="R248" s="35" t="e">
        <f t="shared" si="42"/>
        <v>#REF!</v>
      </c>
    </row>
    <row r="249" spans="10:18" ht="12.75">
      <c r="J249" s="31">
        <v>65</v>
      </c>
      <c r="K249" s="31">
        <v>28</v>
      </c>
      <c r="L249" s="31">
        <v>34</v>
      </c>
      <c r="M249" s="31">
        <v>39</v>
      </c>
      <c r="N249" s="31">
        <v>25</v>
      </c>
      <c r="O249" s="31">
        <v>30</v>
      </c>
      <c r="P249" s="31">
        <v>34</v>
      </c>
      <c r="Q249" s="35" t="e">
        <f t="shared" si="41"/>
        <v>#REF!</v>
      </c>
      <c r="R249" s="35" t="e">
        <f t="shared" si="42"/>
        <v>#REF!</v>
      </c>
    </row>
    <row r="250" spans="10:18" ht="12.75">
      <c r="J250" s="31">
        <v>80</v>
      </c>
      <c r="K250" s="31">
        <v>30</v>
      </c>
      <c r="L250" s="31">
        <v>36</v>
      </c>
      <c r="M250" s="31">
        <v>41</v>
      </c>
      <c r="N250" s="31">
        <v>27</v>
      </c>
      <c r="O250" s="31">
        <v>32</v>
      </c>
      <c r="P250" s="31">
        <v>37</v>
      </c>
      <c r="Q250" s="35" t="e">
        <f t="shared" si="41"/>
        <v>#REF!</v>
      </c>
      <c r="R250" s="35" t="e">
        <f t="shared" si="42"/>
        <v>#REF!</v>
      </c>
    </row>
    <row r="251" spans="10:18" ht="12.75">
      <c r="J251" s="31">
        <v>100</v>
      </c>
      <c r="K251" s="31">
        <v>34</v>
      </c>
      <c r="L251" s="31">
        <v>40</v>
      </c>
      <c r="M251" s="31">
        <v>46</v>
      </c>
      <c r="N251" s="31">
        <v>29</v>
      </c>
      <c r="O251" s="31">
        <v>34</v>
      </c>
      <c r="P251" s="31">
        <v>40</v>
      </c>
      <c r="Q251" s="35" t="e">
        <f t="shared" si="41"/>
        <v>#REF!</v>
      </c>
      <c r="R251" s="35" t="e">
        <f t="shared" si="42"/>
        <v>#REF!</v>
      </c>
    </row>
    <row r="252" spans="10:18" ht="12.75">
      <c r="J252" s="31">
        <v>125</v>
      </c>
      <c r="K252" s="31">
        <v>38</v>
      </c>
      <c r="L252" s="31">
        <v>46</v>
      </c>
      <c r="M252" s="31">
        <v>52</v>
      </c>
      <c r="N252" s="31">
        <v>34</v>
      </c>
      <c r="O252" s="31">
        <v>40</v>
      </c>
      <c r="P252" s="31">
        <v>45</v>
      </c>
      <c r="Q252" s="35" t="e">
        <f t="shared" si="41"/>
        <v>#REF!</v>
      </c>
      <c r="R252" s="35" t="e">
        <f t="shared" si="42"/>
        <v>#REF!</v>
      </c>
    </row>
    <row r="253" spans="10:18" ht="12.75">
      <c r="J253" s="31">
        <v>150</v>
      </c>
      <c r="K253" s="31">
        <v>42</v>
      </c>
      <c r="L253" s="31">
        <v>51</v>
      </c>
      <c r="M253" s="31">
        <v>57</v>
      </c>
      <c r="N253" s="31">
        <v>36</v>
      </c>
      <c r="O253" s="31">
        <v>43</v>
      </c>
      <c r="P253" s="31">
        <v>49</v>
      </c>
      <c r="Q253" s="35" t="e">
        <f t="shared" si="41"/>
        <v>#REF!</v>
      </c>
      <c r="R253" s="35" t="e">
        <f t="shared" si="42"/>
        <v>#REF!</v>
      </c>
    </row>
    <row r="254" spans="10:18" ht="12.75">
      <c r="J254" s="31">
        <v>200</v>
      </c>
      <c r="K254" s="31">
        <v>52</v>
      </c>
      <c r="L254" s="31">
        <v>61</v>
      </c>
      <c r="M254" s="31">
        <v>70</v>
      </c>
      <c r="N254" s="31">
        <v>45</v>
      </c>
      <c r="O254" s="31">
        <v>52</v>
      </c>
      <c r="P254" s="31">
        <v>60</v>
      </c>
      <c r="Q254" s="35" t="e">
        <f t="shared" si="41"/>
        <v>#REF!</v>
      </c>
      <c r="R254" s="35" t="e">
        <f t="shared" si="42"/>
        <v>#REF!</v>
      </c>
    </row>
    <row r="255" spans="10:18" ht="12.75">
      <c r="J255" s="31">
        <v>250</v>
      </c>
      <c r="K255" s="31">
        <v>61</v>
      </c>
      <c r="L255" s="31">
        <v>71</v>
      </c>
      <c r="M255" s="31">
        <v>81</v>
      </c>
      <c r="N255" s="31">
        <v>52</v>
      </c>
      <c r="O255" s="31">
        <v>61</v>
      </c>
      <c r="P255" s="31">
        <v>69</v>
      </c>
      <c r="Q255" s="35" t="e">
        <f t="shared" si="41"/>
        <v>#REF!</v>
      </c>
      <c r="R255" s="35" t="e">
        <f t="shared" si="42"/>
        <v>#REF!</v>
      </c>
    </row>
    <row r="256" spans="10:18" ht="12.75">
      <c r="J256" s="31">
        <v>300</v>
      </c>
      <c r="K256" s="31">
        <v>70</v>
      </c>
      <c r="L256" s="31">
        <v>81</v>
      </c>
      <c r="M256" s="31">
        <v>90</v>
      </c>
      <c r="N256" s="31">
        <v>58</v>
      </c>
      <c r="O256" s="31">
        <v>68</v>
      </c>
      <c r="P256" s="31">
        <v>77</v>
      </c>
      <c r="Q256" s="35" t="e">
        <f t="shared" si="41"/>
        <v>#REF!</v>
      </c>
      <c r="R256" s="35" t="e">
        <f t="shared" si="42"/>
        <v>#REF!</v>
      </c>
    </row>
    <row r="257" spans="10:30" ht="12.75">
      <c r="J257" s="31">
        <v>350</v>
      </c>
      <c r="K257" s="31">
        <v>77</v>
      </c>
      <c r="L257" s="31">
        <v>90</v>
      </c>
      <c r="M257" s="31">
        <v>101</v>
      </c>
      <c r="N257" s="31">
        <v>65</v>
      </c>
      <c r="O257" s="31">
        <v>76</v>
      </c>
      <c r="P257" s="31">
        <v>85</v>
      </c>
      <c r="Q257" s="35" t="e">
        <f t="shared" si="41"/>
        <v>#REF!</v>
      </c>
      <c r="R257" s="35" t="e">
        <f t="shared" si="42"/>
        <v>#REF!</v>
      </c>
    </row>
    <row r="258" spans="10:30" ht="12.75">
      <c r="J258" s="31">
        <v>400</v>
      </c>
      <c r="K258" s="31">
        <v>84</v>
      </c>
      <c r="L258" s="31">
        <v>99</v>
      </c>
      <c r="M258" s="31">
        <v>110</v>
      </c>
      <c r="N258" s="31">
        <v>70</v>
      </c>
      <c r="O258" s="31">
        <v>83</v>
      </c>
      <c r="P258" s="31">
        <v>93</v>
      </c>
      <c r="Q258" s="35" t="e">
        <f t="shared" si="41"/>
        <v>#REF!</v>
      </c>
      <c r="R258" s="35" t="e">
        <f t="shared" si="42"/>
        <v>#REF!</v>
      </c>
    </row>
    <row r="259" spans="10:30" ht="12.75">
      <c r="J259" s="31">
        <v>450</v>
      </c>
      <c r="K259" s="31">
        <v>92</v>
      </c>
      <c r="L259" s="31">
        <v>108</v>
      </c>
      <c r="M259" s="31">
        <v>120</v>
      </c>
      <c r="N259" s="31">
        <v>77</v>
      </c>
      <c r="O259" s="31">
        <v>89</v>
      </c>
      <c r="P259" s="31">
        <v>101</v>
      </c>
      <c r="Q259" s="35" t="e">
        <f t="shared" si="41"/>
        <v>#REF!</v>
      </c>
      <c r="R259" s="35" t="e">
        <f t="shared" si="42"/>
        <v>#REF!</v>
      </c>
    </row>
    <row r="260" spans="10:30" ht="12.75">
      <c r="J260" s="31">
        <v>500</v>
      </c>
      <c r="K260" s="31">
        <v>101</v>
      </c>
      <c r="L260" s="31">
        <v>118</v>
      </c>
      <c r="M260" s="31">
        <v>131</v>
      </c>
      <c r="N260" s="31">
        <v>83</v>
      </c>
      <c r="O260" s="31">
        <v>97</v>
      </c>
      <c r="P260" s="31">
        <v>109</v>
      </c>
      <c r="Q260" s="35" t="e">
        <f t="shared" si="41"/>
        <v>#REF!</v>
      </c>
      <c r="R260" s="35" t="e">
        <f t="shared" si="42"/>
        <v>#REF!</v>
      </c>
    </row>
    <row r="261" spans="10:30" ht="12.75">
      <c r="J261" s="31">
        <v>600</v>
      </c>
      <c r="K261" s="31">
        <v>115</v>
      </c>
      <c r="L261" s="31">
        <v>134</v>
      </c>
      <c r="M261" s="31">
        <v>150</v>
      </c>
      <c r="N261" s="31">
        <v>95</v>
      </c>
      <c r="O261" s="31">
        <v>111</v>
      </c>
      <c r="P261" s="31">
        <v>125</v>
      </c>
      <c r="Q261" s="35" t="e">
        <f t="shared" si="41"/>
        <v>#REF!</v>
      </c>
      <c r="R261" s="35" t="e">
        <f t="shared" si="42"/>
        <v>#REF!</v>
      </c>
    </row>
    <row r="262" spans="10:30" ht="12.75">
      <c r="J262" s="31">
        <v>700</v>
      </c>
      <c r="K262" s="31">
        <v>130</v>
      </c>
      <c r="L262" s="31">
        <v>151</v>
      </c>
      <c r="M262" s="31">
        <v>167</v>
      </c>
      <c r="N262" s="31">
        <v>106</v>
      </c>
      <c r="O262" s="31">
        <v>124</v>
      </c>
      <c r="P262" s="31">
        <v>138</v>
      </c>
      <c r="Q262" s="35" t="e">
        <f t="shared" si="41"/>
        <v>#REF!</v>
      </c>
      <c r="R262" s="35" t="e">
        <f t="shared" si="42"/>
        <v>#REF!</v>
      </c>
    </row>
    <row r="263" spans="10:30" ht="12.75">
      <c r="J263" s="31">
        <v>800</v>
      </c>
      <c r="K263" s="31">
        <v>144</v>
      </c>
      <c r="L263" s="31">
        <v>168</v>
      </c>
      <c r="M263" s="31">
        <v>186</v>
      </c>
      <c r="N263" s="31">
        <v>118</v>
      </c>
      <c r="O263" s="31">
        <v>138</v>
      </c>
      <c r="P263" s="31">
        <v>152</v>
      </c>
      <c r="Q263" s="35" t="e">
        <f t="shared" si="41"/>
        <v>#REF!</v>
      </c>
      <c r="R263" s="35" t="e">
        <f t="shared" si="42"/>
        <v>#REF!</v>
      </c>
    </row>
    <row r="264" spans="10:30" ht="12.75">
      <c r="J264" s="31">
        <v>900</v>
      </c>
      <c r="K264" s="31">
        <v>160</v>
      </c>
      <c r="L264" s="31">
        <v>186</v>
      </c>
      <c r="M264" s="31">
        <v>206</v>
      </c>
      <c r="N264" s="31">
        <v>130</v>
      </c>
      <c r="O264" s="31">
        <v>151</v>
      </c>
      <c r="P264" s="31">
        <v>169</v>
      </c>
      <c r="Q264" s="35" t="e">
        <f t="shared" si="41"/>
        <v>#REF!</v>
      </c>
      <c r="R264" s="35" t="e">
        <f t="shared" si="42"/>
        <v>#REF!</v>
      </c>
    </row>
    <row r="265" spans="10:30" ht="12.75">
      <c r="J265" s="31">
        <v>1000</v>
      </c>
      <c r="K265" s="31">
        <v>175</v>
      </c>
      <c r="L265" s="31">
        <v>201</v>
      </c>
      <c r="M265" s="31">
        <v>224</v>
      </c>
      <c r="N265" s="31">
        <v>143</v>
      </c>
      <c r="O265" s="31">
        <v>165</v>
      </c>
      <c r="P265" s="31">
        <v>182</v>
      </c>
      <c r="Q265" s="35" t="e">
        <f t="shared" si="41"/>
        <v>#REF!</v>
      </c>
      <c r="R265" s="35" t="e">
        <f t="shared" si="42"/>
        <v>#REF!</v>
      </c>
    </row>
    <row r="266" spans="10:30" ht="12.75">
      <c r="J266" s="31">
        <v>1200</v>
      </c>
      <c r="K266" s="31">
        <v>206</v>
      </c>
      <c r="L266" s="31">
        <v>238</v>
      </c>
      <c r="M266" s="31">
        <v>262</v>
      </c>
      <c r="N266" s="31">
        <v>168</v>
      </c>
      <c r="O266" s="31">
        <v>194</v>
      </c>
      <c r="P266" s="31">
        <v>215</v>
      </c>
      <c r="Q266" s="35" t="e">
        <f t="shared" si="41"/>
        <v>#REF!</v>
      </c>
      <c r="R266" s="35" t="e">
        <f t="shared" si="42"/>
        <v>#REF!</v>
      </c>
    </row>
    <row r="267" spans="10:30" ht="12.75">
      <c r="J267" s="31">
        <v>1400</v>
      </c>
      <c r="K267" s="31">
        <v>235</v>
      </c>
      <c r="L267" s="31">
        <v>272</v>
      </c>
      <c r="M267" s="31">
        <v>300</v>
      </c>
      <c r="N267" s="31">
        <v>190</v>
      </c>
      <c r="O267" s="31">
        <v>220</v>
      </c>
      <c r="P267" s="31">
        <v>243</v>
      </c>
      <c r="Q267" s="35" t="e">
        <f t="shared" si="41"/>
        <v>#REF!</v>
      </c>
      <c r="R267" s="35" t="e">
        <f t="shared" si="42"/>
        <v>#REF!</v>
      </c>
    </row>
    <row r="268" spans="10:30" ht="12.75">
      <c r="J268" s="33"/>
      <c r="K268" s="33"/>
      <c r="L268" s="33"/>
      <c r="M268" s="33"/>
      <c r="N268" s="33"/>
      <c r="O268" s="33"/>
      <c r="P268" s="33"/>
    </row>
    <row r="270" spans="10:30" ht="12.75">
      <c r="J270" s="198" t="s">
        <v>49</v>
      </c>
      <c r="K270" s="198"/>
      <c r="L270" s="198"/>
      <c r="M270" s="198"/>
      <c r="N270" s="198"/>
      <c r="O270" s="198"/>
      <c r="P270" s="198"/>
      <c r="Q270" s="198"/>
      <c r="R270" s="198"/>
      <c r="S270" s="198"/>
      <c r="T270" s="198"/>
      <c r="U270" s="198"/>
      <c r="V270" s="198"/>
      <c r="W270" s="198"/>
      <c r="X270" s="198"/>
      <c r="Y270" s="198"/>
      <c r="Z270" s="198"/>
      <c r="AA270" s="198"/>
      <c r="AB270" s="198"/>
      <c r="AC270" s="198"/>
      <c r="AD270" s="198"/>
    </row>
    <row r="271" spans="10:30" ht="12.75">
      <c r="J271" s="229" t="s">
        <v>71</v>
      </c>
      <c r="K271" s="198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</row>
    <row r="273" spans="10:38" ht="12.75">
      <c r="J273" s="236" t="s">
        <v>32</v>
      </c>
      <c r="K273" s="233" t="s">
        <v>92</v>
      </c>
      <c r="L273" s="234"/>
      <c r="M273" s="234"/>
      <c r="N273" s="234"/>
      <c r="O273" s="234"/>
      <c r="P273" s="234"/>
      <c r="Q273" s="234"/>
      <c r="R273" s="234"/>
      <c r="S273" s="234"/>
      <c r="T273" s="235"/>
      <c r="U273" s="233" t="s">
        <v>93</v>
      </c>
      <c r="V273" s="234"/>
      <c r="W273" s="234"/>
      <c r="X273" s="234"/>
      <c r="Y273" s="234"/>
      <c r="Z273" s="234"/>
      <c r="AA273" s="234"/>
      <c r="AB273" s="234"/>
      <c r="AC273" s="234"/>
      <c r="AD273" s="235"/>
      <c r="AE273" s="221" t="s">
        <v>53</v>
      </c>
      <c r="AF273" s="221"/>
      <c r="AG273" s="221"/>
      <c r="AH273" s="221"/>
      <c r="AI273" s="221" t="s">
        <v>54</v>
      </c>
      <c r="AJ273" s="221"/>
      <c r="AK273" s="221"/>
      <c r="AL273" s="221"/>
    </row>
    <row r="274" spans="10:38" ht="12.75">
      <c r="J274" s="236"/>
      <c r="K274" s="233" t="s">
        <v>94</v>
      </c>
      <c r="L274" s="234"/>
      <c r="M274" s="234"/>
      <c r="N274" s="234"/>
      <c r="O274" s="234"/>
      <c r="P274" s="234"/>
      <c r="Q274" s="234"/>
      <c r="R274" s="234"/>
      <c r="S274" s="234"/>
      <c r="T274" s="235"/>
      <c r="U274" s="233" t="s">
        <v>95</v>
      </c>
      <c r="V274" s="234"/>
      <c r="W274" s="234"/>
      <c r="X274" s="234"/>
      <c r="Y274" s="234"/>
      <c r="Z274" s="234"/>
      <c r="AA274" s="234"/>
      <c r="AB274" s="234"/>
      <c r="AC274" s="234"/>
      <c r="AD274" s="235"/>
      <c r="AE274" s="7" t="s">
        <v>15</v>
      </c>
      <c r="AF274" s="7" t="s">
        <v>16</v>
      </c>
      <c r="AG274" s="7" t="s">
        <v>15</v>
      </c>
      <c r="AH274" s="7" t="s">
        <v>16</v>
      </c>
      <c r="AI274" s="7" t="s">
        <v>15</v>
      </c>
      <c r="AJ274" s="7" t="s">
        <v>16</v>
      </c>
      <c r="AK274" s="7" t="s">
        <v>15</v>
      </c>
      <c r="AL274" s="7" t="s">
        <v>16</v>
      </c>
    </row>
    <row r="275" spans="10:38" ht="12.75">
      <c r="J275" s="236"/>
      <c r="K275" s="233" t="s">
        <v>96</v>
      </c>
      <c r="L275" s="234"/>
      <c r="M275" s="234"/>
      <c r="N275" s="234"/>
      <c r="O275" s="234"/>
      <c r="P275" s="234"/>
      <c r="Q275" s="234"/>
      <c r="R275" s="234"/>
      <c r="S275" s="234"/>
      <c r="T275" s="234"/>
      <c r="U275" s="234"/>
      <c r="V275" s="234"/>
      <c r="W275" s="234"/>
      <c r="X275" s="234"/>
      <c r="Y275" s="234"/>
      <c r="Z275" s="234"/>
      <c r="AA275" s="234"/>
      <c r="AB275" s="234"/>
      <c r="AC275" s="234"/>
      <c r="AD275" s="235"/>
      <c r="AE275" s="7" t="s">
        <v>74</v>
      </c>
      <c r="AF275" s="7" t="s">
        <v>74</v>
      </c>
      <c r="AG275" s="7" t="s">
        <v>75</v>
      </c>
      <c r="AH275" s="7" t="s">
        <v>75</v>
      </c>
      <c r="AI275" s="7" t="s">
        <v>74</v>
      </c>
      <c r="AJ275" s="7" t="s">
        <v>74</v>
      </c>
      <c r="AK275" s="7" t="s">
        <v>75</v>
      </c>
      <c r="AL275" s="7" t="s">
        <v>75</v>
      </c>
    </row>
    <row r="276" spans="10:38">
      <c r="J276" s="236"/>
      <c r="K276" s="36">
        <v>15</v>
      </c>
      <c r="L276" s="36">
        <v>45</v>
      </c>
      <c r="M276" s="36">
        <v>95</v>
      </c>
      <c r="N276" s="36">
        <v>145</v>
      </c>
      <c r="O276" s="36">
        <v>195</v>
      </c>
      <c r="P276" s="36">
        <v>245</v>
      </c>
      <c r="Q276" s="36">
        <v>295</v>
      </c>
      <c r="R276" s="36">
        <v>345</v>
      </c>
      <c r="S276" s="36">
        <v>395</v>
      </c>
      <c r="T276" s="36">
        <v>445</v>
      </c>
      <c r="U276" s="36">
        <v>15</v>
      </c>
      <c r="V276" s="36">
        <v>45</v>
      </c>
      <c r="W276" s="36">
        <v>95</v>
      </c>
      <c r="X276" s="36">
        <v>145</v>
      </c>
      <c r="Y276" s="36">
        <v>195</v>
      </c>
      <c r="Z276" s="36">
        <v>245</v>
      </c>
      <c r="AA276" s="36">
        <v>295</v>
      </c>
      <c r="AB276" s="36">
        <v>345</v>
      </c>
      <c r="AC276" s="36">
        <v>395</v>
      </c>
      <c r="AD276" s="36">
        <v>445</v>
      </c>
      <c r="AE276" s="30" t="e">
        <f>IF((#REF!-#REF!)&lt;=45,#REF!-#REF!,0)</f>
        <v>#REF!</v>
      </c>
      <c r="AF276" s="30" t="e">
        <f>IF((#REF!-#REF!)&lt;=45,#REF!-#REF!,0)</f>
        <v>#REF!</v>
      </c>
      <c r="AG276" s="30" t="e">
        <f>IF((#REF!-#REF!)&gt;45,#REF!-#REF!,0)</f>
        <v>#REF!</v>
      </c>
      <c r="AH276" s="30" t="e">
        <f>IF((#REF!-#REF!)&gt;45,#REF!-#REF!,0)</f>
        <v>#REF!</v>
      </c>
      <c r="AI276" s="30" t="e">
        <f>IF((#REF!-#REF!)&lt;=45,#REF!-#REF!,0)</f>
        <v>#REF!</v>
      </c>
      <c r="AJ276" s="30" t="e">
        <f>IF((#REF!-#REF!)&lt;=45,#REF!-#REF!,0)</f>
        <v>#REF!</v>
      </c>
      <c r="AK276" s="30" t="e">
        <f>IF((#REF!-#REF!)&gt;45,#REF!-#REF!,0)</f>
        <v>#REF!</v>
      </c>
      <c r="AL276" s="30" t="e">
        <f>IF((#REF!-#REF!)&gt;45,#REF!-#REF!,0)</f>
        <v>#REF!</v>
      </c>
    </row>
    <row r="277" spans="10:38">
      <c r="J277" s="236"/>
      <c r="K277" s="233" t="s">
        <v>97</v>
      </c>
      <c r="L277" s="234"/>
      <c r="M277" s="234"/>
      <c r="N277" s="234"/>
      <c r="O277" s="234"/>
      <c r="P277" s="234"/>
      <c r="Q277" s="234"/>
      <c r="R277" s="234"/>
      <c r="S277" s="234"/>
      <c r="T277" s="234"/>
      <c r="U277" s="234"/>
      <c r="V277" s="234"/>
      <c r="W277" s="234"/>
      <c r="X277" s="234"/>
      <c r="Y277" s="234"/>
      <c r="Z277" s="234"/>
      <c r="AA277" s="234"/>
      <c r="AB277" s="234"/>
      <c r="AC277" s="234"/>
      <c r="AD277" s="235"/>
      <c r="AE277" s="11"/>
      <c r="AF277" s="11"/>
      <c r="AG277" s="11"/>
      <c r="AH277" s="11"/>
      <c r="AI277" s="11"/>
      <c r="AJ277" s="11"/>
      <c r="AK277" s="11"/>
      <c r="AL277" s="11"/>
    </row>
    <row r="278" spans="10:38">
      <c r="J278" s="10">
        <v>25</v>
      </c>
      <c r="K278" s="10">
        <v>4</v>
      </c>
      <c r="L278" s="10">
        <v>10</v>
      </c>
      <c r="M278" s="10">
        <v>20</v>
      </c>
      <c r="N278" s="10">
        <v>29</v>
      </c>
      <c r="O278" s="10">
        <v>40</v>
      </c>
      <c r="P278" s="10">
        <v>51</v>
      </c>
      <c r="Q278" s="10">
        <v>63</v>
      </c>
      <c r="R278" s="10">
        <v>76</v>
      </c>
      <c r="S278" s="10">
        <v>89</v>
      </c>
      <c r="T278" s="10">
        <v>103</v>
      </c>
      <c r="U278" s="10">
        <v>4</v>
      </c>
      <c r="V278" s="10">
        <v>9</v>
      </c>
      <c r="W278" s="10">
        <v>17</v>
      </c>
      <c r="X278" s="10">
        <v>27</v>
      </c>
      <c r="Y278" s="10">
        <v>36</v>
      </c>
      <c r="Z278" s="10">
        <v>46</v>
      </c>
      <c r="AA278" s="10">
        <v>58</v>
      </c>
      <c r="AB278" s="10">
        <v>70</v>
      </c>
      <c r="AC278" s="10">
        <v>82</v>
      </c>
      <c r="AD278" s="10">
        <v>95</v>
      </c>
      <c r="AE278" s="11" t="e">
        <f>IF($AE$276&lt;&gt;0,K278+(L278-K278)*($AE$276-$K$276)/($L$276-$K$276),0)</f>
        <v>#REF!</v>
      </c>
      <c r="AF278" s="11" t="e">
        <f>IF($AF$276&lt;&gt;0,K278+(L278-K278)*($AF$276-$K$276)/($L$276-$K$276),0)</f>
        <v>#REF!</v>
      </c>
      <c r="AG278" s="11" t="e">
        <f>IF($AG$276&lt;&gt;0,L278+(M278-L278)*($AG$276-$L$276)/($M$276-$L$276),0)</f>
        <v>#REF!</v>
      </c>
      <c r="AH278" s="11" t="e">
        <f>IF($AH$276&lt;&gt;0,L278+(M278-L278)*($AH$276-$L$276)/($M$276-$L$276),0)</f>
        <v>#REF!</v>
      </c>
      <c r="AI278" s="11" t="e">
        <f>IF($AI$276&lt;&gt;0,U278+(V278-U278)*($AI$276-$U$276)/($V$276-$U$276),0)</f>
        <v>#REF!</v>
      </c>
      <c r="AJ278" s="11" t="e">
        <f>IF($AJ$276&lt;&gt;0,U278+(V278-U278)*($AJ$276-$U$276)/($V$276-$U$276),0)</f>
        <v>#REF!</v>
      </c>
      <c r="AK278" s="11" t="e">
        <f>IF($AK$276&lt;&gt;0,V278+(W278-V278)*($AK$276-$V$276)/($W$276-$V$276),0)</f>
        <v>#REF!</v>
      </c>
      <c r="AL278" s="11" t="e">
        <f>IF($AL$276&lt;&gt;0,V278+(W278-V278)*($AL$276-$V$276)/($W$276-$V$276),0)</f>
        <v>#REF!</v>
      </c>
    </row>
    <row r="279" spans="10:38">
      <c r="J279" s="10">
        <v>40</v>
      </c>
      <c r="K279" s="10">
        <v>5</v>
      </c>
      <c r="L279" s="10">
        <v>12</v>
      </c>
      <c r="M279" s="10">
        <v>22</v>
      </c>
      <c r="N279" s="10">
        <v>33.5</v>
      </c>
      <c r="O279" s="10">
        <v>45</v>
      </c>
      <c r="P279" s="10">
        <v>58</v>
      </c>
      <c r="Q279" s="10">
        <v>71</v>
      </c>
      <c r="R279" s="10">
        <v>85</v>
      </c>
      <c r="S279" s="10">
        <v>100</v>
      </c>
      <c r="T279" s="10">
        <v>116</v>
      </c>
      <c r="U279" s="10">
        <v>4</v>
      </c>
      <c r="V279" s="10">
        <v>10</v>
      </c>
      <c r="W279" s="10">
        <v>20</v>
      </c>
      <c r="X279" s="10">
        <v>30</v>
      </c>
      <c r="Y279" s="10">
        <v>40</v>
      </c>
      <c r="Z279" s="10">
        <v>52</v>
      </c>
      <c r="AA279" s="10">
        <v>65</v>
      </c>
      <c r="AB279" s="10">
        <v>77</v>
      </c>
      <c r="AC279" s="10">
        <v>91</v>
      </c>
      <c r="AD279" s="10">
        <v>106</v>
      </c>
      <c r="AE279" s="11" t="e">
        <f t="shared" ref="AE279:AE298" si="43">IF($AE$276&lt;&gt;0,K279+(L279-K279)*($AE$276-$K$276)/($L$276-$K$276),0)</f>
        <v>#REF!</v>
      </c>
      <c r="AF279" s="11" t="e">
        <f t="shared" ref="AF279:AF298" si="44">IF($AF$276&lt;&gt;0,K279+(L279-K279)*($AF$276-$K$276)/($L$276-$K$276),0)</f>
        <v>#REF!</v>
      </c>
      <c r="AG279" s="11" t="e">
        <f t="shared" ref="AG279:AG298" si="45">IF($AG$276&lt;&gt;0,L279+(M279-L279)*($AG$276-$L$276)/($M$276-$L$276),0)</f>
        <v>#REF!</v>
      </c>
      <c r="AH279" s="11" t="e">
        <f t="shared" ref="AH279:AH298" si="46">IF($AH$276&lt;&gt;0,L279+(M279-L279)*($AH$276-$L$276)/($M$276-$L$276),0)</f>
        <v>#REF!</v>
      </c>
      <c r="AI279" s="11" t="e">
        <f t="shared" ref="AI279:AI298" si="47">IF($AI$276&lt;&gt;0,U279+(V279-U279)*($AI$276-$U$276)/($V$276-$U$276),0)</f>
        <v>#REF!</v>
      </c>
      <c r="AJ279" s="11" t="e">
        <f t="shared" ref="AJ279:AJ298" si="48">IF($AJ$276&lt;&gt;0,U279+(V279-U279)*($AJ$276-$U$276)/($V$276-$U$276),0)</f>
        <v>#REF!</v>
      </c>
      <c r="AK279" s="11" t="e">
        <f t="shared" ref="AK279:AK298" si="49">IF($AK$276&lt;&gt;0,V279+(W279-V279)*($AK$276-$V$276)/($W$276-$V$276),0)</f>
        <v>#REF!</v>
      </c>
      <c r="AL279" s="11" t="e">
        <f t="shared" ref="AL279:AL298" si="50">IF($AL$276&lt;&gt;0,V279+(W279-V279)*($AL$276-$V$276)/($W$276-$V$276),0)</f>
        <v>#REF!</v>
      </c>
    </row>
    <row r="280" spans="10:38">
      <c r="J280" s="10">
        <v>50</v>
      </c>
      <c r="K280" s="10">
        <v>6</v>
      </c>
      <c r="L280" s="10">
        <v>14</v>
      </c>
      <c r="M280" s="10">
        <v>25</v>
      </c>
      <c r="N280" s="10">
        <v>37</v>
      </c>
      <c r="O280" s="10">
        <v>49</v>
      </c>
      <c r="P280" s="10">
        <v>63</v>
      </c>
      <c r="Q280" s="10">
        <v>77</v>
      </c>
      <c r="R280" s="10">
        <v>92</v>
      </c>
      <c r="S280" s="10">
        <v>108</v>
      </c>
      <c r="T280" s="10">
        <v>126</v>
      </c>
      <c r="U280" s="10">
        <v>5</v>
      </c>
      <c r="V280" s="10">
        <v>12</v>
      </c>
      <c r="W280" s="10">
        <v>22</v>
      </c>
      <c r="X280" s="10">
        <v>33</v>
      </c>
      <c r="Y280" s="10">
        <v>44</v>
      </c>
      <c r="Z280" s="10">
        <v>57</v>
      </c>
      <c r="AA280" s="10">
        <v>70</v>
      </c>
      <c r="AB280" s="10">
        <v>84</v>
      </c>
      <c r="AC280" s="10">
        <v>99</v>
      </c>
      <c r="AD280" s="10">
        <v>114</v>
      </c>
      <c r="AE280" s="11" t="e">
        <f t="shared" si="43"/>
        <v>#REF!</v>
      </c>
      <c r="AF280" s="11" t="e">
        <f t="shared" si="44"/>
        <v>#REF!</v>
      </c>
      <c r="AG280" s="11" t="e">
        <f t="shared" si="45"/>
        <v>#REF!</v>
      </c>
      <c r="AH280" s="11" t="e">
        <f t="shared" si="46"/>
        <v>#REF!</v>
      </c>
      <c r="AI280" s="11" t="e">
        <f t="shared" si="47"/>
        <v>#REF!</v>
      </c>
      <c r="AJ280" s="11" t="e">
        <f t="shared" si="48"/>
        <v>#REF!</v>
      </c>
      <c r="AK280" s="11" t="e">
        <f t="shared" si="49"/>
        <v>#REF!</v>
      </c>
      <c r="AL280" s="11" t="e">
        <f t="shared" si="50"/>
        <v>#REF!</v>
      </c>
    </row>
    <row r="281" spans="10:38">
      <c r="J281" s="10">
        <v>65</v>
      </c>
      <c r="K281" s="10">
        <v>7</v>
      </c>
      <c r="L281" s="10">
        <v>15</v>
      </c>
      <c r="M281" s="10">
        <v>28</v>
      </c>
      <c r="N281" s="10">
        <v>41</v>
      </c>
      <c r="O281" s="10">
        <v>56</v>
      </c>
      <c r="P281" s="10">
        <v>71</v>
      </c>
      <c r="Q281" s="10">
        <v>86</v>
      </c>
      <c r="R281" s="10">
        <v>103</v>
      </c>
      <c r="S281" s="10">
        <v>121</v>
      </c>
      <c r="T281" s="10">
        <v>139</v>
      </c>
      <c r="U281" s="10">
        <v>6</v>
      </c>
      <c r="V281" s="10">
        <v>14</v>
      </c>
      <c r="W281" s="10">
        <v>25</v>
      </c>
      <c r="X281" s="10">
        <v>37</v>
      </c>
      <c r="Y281" s="10">
        <v>50</v>
      </c>
      <c r="Z281" s="10">
        <v>64</v>
      </c>
      <c r="AA281" s="10">
        <v>77</v>
      </c>
      <c r="AB281" s="10">
        <v>93</v>
      </c>
      <c r="AC281" s="10">
        <v>109</v>
      </c>
      <c r="AD281" s="10">
        <v>126</v>
      </c>
      <c r="AE281" s="11" t="e">
        <f t="shared" si="43"/>
        <v>#REF!</v>
      </c>
      <c r="AF281" s="11" t="e">
        <f t="shared" si="44"/>
        <v>#REF!</v>
      </c>
      <c r="AG281" s="11" t="e">
        <f t="shared" si="45"/>
        <v>#REF!</v>
      </c>
      <c r="AH281" s="11" t="e">
        <f t="shared" si="46"/>
        <v>#REF!</v>
      </c>
      <c r="AI281" s="11" t="e">
        <f t="shared" si="47"/>
        <v>#REF!</v>
      </c>
      <c r="AJ281" s="11" t="e">
        <f t="shared" si="48"/>
        <v>#REF!</v>
      </c>
      <c r="AK281" s="11" t="e">
        <f t="shared" si="49"/>
        <v>#REF!</v>
      </c>
      <c r="AL281" s="11" t="e">
        <f t="shared" si="50"/>
        <v>#REF!</v>
      </c>
    </row>
    <row r="282" spans="10:38">
      <c r="J282" s="10">
        <v>80</v>
      </c>
      <c r="K282" s="10">
        <v>8</v>
      </c>
      <c r="L282" s="10">
        <v>17</v>
      </c>
      <c r="M282" s="10">
        <v>31</v>
      </c>
      <c r="N282" s="10">
        <v>45</v>
      </c>
      <c r="O282" s="10">
        <v>59</v>
      </c>
      <c r="P282" s="10">
        <v>76</v>
      </c>
      <c r="Q282" s="10">
        <v>92</v>
      </c>
      <c r="R282" s="10">
        <v>110</v>
      </c>
      <c r="S282" s="10">
        <v>129</v>
      </c>
      <c r="T282" s="10">
        <v>148</v>
      </c>
      <c r="U282" s="10">
        <v>7</v>
      </c>
      <c r="V282" s="10">
        <v>15</v>
      </c>
      <c r="W282" s="10">
        <v>27</v>
      </c>
      <c r="X282" s="10">
        <v>40</v>
      </c>
      <c r="Y282" s="10">
        <v>53</v>
      </c>
      <c r="Z282" s="10">
        <v>67</v>
      </c>
      <c r="AA282" s="10">
        <v>83</v>
      </c>
      <c r="AB282" s="10">
        <v>99</v>
      </c>
      <c r="AC282" s="10">
        <v>116</v>
      </c>
      <c r="AD282" s="10">
        <v>134</v>
      </c>
      <c r="AE282" s="11" t="e">
        <f t="shared" si="43"/>
        <v>#REF!</v>
      </c>
      <c r="AF282" s="11" t="e">
        <f t="shared" si="44"/>
        <v>#REF!</v>
      </c>
      <c r="AG282" s="11" t="e">
        <f t="shared" si="45"/>
        <v>#REF!</v>
      </c>
      <c r="AH282" s="11" t="e">
        <f t="shared" si="46"/>
        <v>#REF!</v>
      </c>
      <c r="AI282" s="11" t="e">
        <f t="shared" si="47"/>
        <v>#REF!</v>
      </c>
      <c r="AJ282" s="11" t="e">
        <f t="shared" si="48"/>
        <v>#REF!</v>
      </c>
      <c r="AK282" s="11" t="e">
        <f t="shared" si="49"/>
        <v>#REF!</v>
      </c>
      <c r="AL282" s="11" t="e">
        <f t="shared" si="50"/>
        <v>#REF!</v>
      </c>
    </row>
    <row r="283" spans="10:38">
      <c r="J283" s="10">
        <v>100</v>
      </c>
      <c r="K283" s="10">
        <v>9</v>
      </c>
      <c r="L283" s="10">
        <v>19</v>
      </c>
      <c r="M283" s="10">
        <v>34</v>
      </c>
      <c r="N283" s="10">
        <v>49</v>
      </c>
      <c r="O283" s="10">
        <v>65</v>
      </c>
      <c r="P283" s="10">
        <v>83</v>
      </c>
      <c r="Q283" s="10">
        <v>100</v>
      </c>
      <c r="R283" s="10">
        <v>120</v>
      </c>
      <c r="S283" s="10">
        <v>139</v>
      </c>
      <c r="T283" s="10">
        <v>161</v>
      </c>
      <c r="U283" s="10">
        <v>8</v>
      </c>
      <c r="V283" s="10">
        <v>16</v>
      </c>
      <c r="W283" s="10">
        <v>29</v>
      </c>
      <c r="X283" s="10">
        <v>43</v>
      </c>
      <c r="Y283" s="10">
        <v>58</v>
      </c>
      <c r="Z283" s="10">
        <v>73</v>
      </c>
      <c r="AA283" s="10">
        <v>89</v>
      </c>
      <c r="AB283" s="10">
        <v>107</v>
      </c>
      <c r="AC283" s="10">
        <v>126</v>
      </c>
      <c r="AD283" s="10">
        <v>144</v>
      </c>
      <c r="AE283" s="11" t="e">
        <f t="shared" si="43"/>
        <v>#REF!</v>
      </c>
      <c r="AF283" s="11" t="e">
        <f t="shared" si="44"/>
        <v>#REF!</v>
      </c>
      <c r="AG283" s="11" t="e">
        <f t="shared" si="45"/>
        <v>#REF!</v>
      </c>
      <c r="AH283" s="11" t="e">
        <f t="shared" si="46"/>
        <v>#REF!</v>
      </c>
      <c r="AI283" s="11" t="e">
        <f t="shared" si="47"/>
        <v>#REF!</v>
      </c>
      <c r="AJ283" s="11" t="e">
        <f t="shared" si="48"/>
        <v>#REF!</v>
      </c>
      <c r="AK283" s="11" t="e">
        <f t="shared" si="49"/>
        <v>#REF!</v>
      </c>
      <c r="AL283" s="11" t="e">
        <f t="shared" si="50"/>
        <v>#REF!</v>
      </c>
    </row>
    <row r="284" spans="10:38">
      <c r="J284" s="10">
        <v>125</v>
      </c>
      <c r="K284" s="10">
        <v>10</v>
      </c>
      <c r="L284" s="10">
        <v>22</v>
      </c>
      <c r="M284" s="10">
        <v>38</v>
      </c>
      <c r="N284" s="10">
        <v>54</v>
      </c>
      <c r="O284" s="10">
        <v>72</v>
      </c>
      <c r="P284" s="10">
        <v>97</v>
      </c>
      <c r="Q284" s="10">
        <v>118</v>
      </c>
      <c r="R284" s="10">
        <v>139</v>
      </c>
      <c r="S284" s="10">
        <v>163</v>
      </c>
      <c r="T284" s="10">
        <v>186</v>
      </c>
      <c r="U284" s="10">
        <v>9</v>
      </c>
      <c r="V284" s="10">
        <v>18</v>
      </c>
      <c r="W284" s="10">
        <v>33</v>
      </c>
      <c r="X284" s="10">
        <v>47</v>
      </c>
      <c r="Y284" s="10">
        <v>64</v>
      </c>
      <c r="Z284" s="10">
        <v>80</v>
      </c>
      <c r="AA284" s="10">
        <v>98</v>
      </c>
      <c r="AB284" s="10">
        <v>117</v>
      </c>
      <c r="AC284" s="10">
        <v>137</v>
      </c>
      <c r="AD284" s="10">
        <v>157</v>
      </c>
      <c r="AE284" s="11" t="e">
        <f t="shared" si="43"/>
        <v>#REF!</v>
      </c>
      <c r="AF284" s="11" t="e">
        <f t="shared" si="44"/>
        <v>#REF!</v>
      </c>
      <c r="AG284" s="11" t="e">
        <f t="shared" si="45"/>
        <v>#REF!</v>
      </c>
      <c r="AH284" s="11" t="e">
        <f t="shared" si="46"/>
        <v>#REF!</v>
      </c>
      <c r="AI284" s="11" t="e">
        <f t="shared" si="47"/>
        <v>#REF!</v>
      </c>
      <c r="AJ284" s="11" t="e">
        <f t="shared" si="48"/>
        <v>#REF!</v>
      </c>
      <c r="AK284" s="11" t="e">
        <f t="shared" si="49"/>
        <v>#REF!</v>
      </c>
      <c r="AL284" s="11" t="e">
        <f t="shared" si="50"/>
        <v>#REF!</v>
      </c>
    </row>
    <row r="285" spans="10:38">
      <c r="J285" s="10">
        <v>150</v>
      </c>
      <c r="K285" s="10">
        <v>11</v>
      </c>
      <c r="L285" s="10">
        <v>23</v>
      </c>
      <c r="M285" s="10">
        <v>41</v>
      </c>
      <c r="N285" s="10">
        <v>60</v>
      </c>
      <c r="O285" s="10">
        <v>79</v>
      </c>
      <c r="P285" s="10">
        <v>106</v>
      </c>
      <c r="Q285" s="10">
        <v>128</v>
      </c>
      <c r="R285" s="10">
        <v>151</v>
      </c>
      <c r="S285" s="10">
        <v>176</v>
      </c>
      <c r="T285" s="10">
        <v>202</v>
      </c>
      <c r="U285" s="10">
        <v>9</v>
      </c>
      <c r="V285" s="10">
        <v>20</v>
      </c>
      <c r="W285" s="10">
        <v>36</v>
      </c>
      <c r="X285" s="10">
        <v>52</v>
      </c>
      <c r="Y285" s="10">
        <v>69</v>
      </c>
      <c r="Z285" s="10">
        <v>87</v>
      </c>
      <c r="AA285" s="10">
        <v>114</v>
      </c>
      <c r="AB285" s="10">
        <v>134</v>
      </c>
      <c r="AC285" s="10">
        <v>157</v>
      </c>
      <c r="AD285" s="10">
        <v>180</v>
      </c>
      <c r="AE285" s="11" t="e">
        <f t="shared" si="43"/>
        <v>#REF!</v>
      </c>
      <c r="AF285" s="11" t="e">
        <f t="shared" si="44"/>
        <v>#REF!</v>
      </c>
      <c r="AG285" s="11" t="e">
        <f t="shared" si="45"/>
        <v>#REF!</v>
      </c>
      <c r="AH285" s="11" t="e">
        <f t="shared" si="46"/>
        <v>#REF!</v>
      </c>
      <c r="AI285" s="11" t="e">
        <f t="shared" si="47"/>
        <v>#REF!</v>
      </c>
      <c r="AJ285" s="11" t="e">
        <f t="shared" si="48"/>
        <v>#REF!</v>
      </c>
      <c r="AK285" s="11" t="e">
        <f t="shared" si="49"/>
        <v>#REF!</v>
      </c>
      <c r="AL285" s="11" t="e">
        <f t="shared" si="50"/>
        <v>#REF!</v>
      </c>
    </row>
    <row r="286" spans="10:38">
      <c r="J286" s="10">
        <v>200</v>
      </c>
      <c r="K286" s="10">
        <v>14</v>
      </c>
      <c r="L286" s="10">
        <v>29</v>
      </c>
      <c r="M286" s="10">
        <v>51</v>
      </c>
      <c r="N286" s="10">
        <v>71</v>
      </c>
      <c r="O286" s="10">
        <v>94</v>
      </c>
      <c r="P286" s="10">
        <v>126</v>
      </c>
      <c r="Q286" s="10">
        <v>151</v>
      </c>
      <c r="R286" s="10">
        <v>178</v>
      </c>
      <c r="S286" s="10">
        <v>206</v>
      </c>
      <c r="T286" s="10">
        <v>236</v>
      </c>
      <c r="U286" s="10">
        <v>12</v>
      </c>
      <c r="V286" s="10">
        <v>24</v>
      </c>
      <c r="W286" s="10">
        <v>43</v>
      </c>
      <c r="X286" s="10">
        <v>62</v>
      </c>
      <c r="Y286" s="10">
        <v>82</v>
      </c>
      <c r="Z286" s="10">
        <v>102</v>
      </c>
      <c r="AA286" s="10">
        <v>132</v>
      </c>
      <c r="AB286" s="10">
        <v>157</v>
      </c>
      <c r="AC286" s="10">
        <v>182</v>
      </c>
      <c r="AD286" s="10">
        <v>208</v>
      </c>
      <c r="AE286" s="11" t="e">
        <f t="shared" si="43"/>
        <v>#REF!</v>
      </c>
      <c r="AF286" s="11" t="e">
        <f t="shared" si="44"/>
        <v>#REF!</v>
      </c>
      <c r="AG286" s="11" t="e">
        <f t="shared" si="45"/>
        <v>#REF!</v>
      </c>
      <c r="AH286" s="11" t="e">
        <f t="shared" si="46"/>
        <v>#REF!</v>
      </c>
      <c r="AI286" s="11" t="e">
        <f t="shared" si="47"/>
        <v>#REF!</v>
      </c>
      <c r="AJ286" s="11" t="e">
        <f t="shared" si="48"/>
        <v>#REF!</v>
      </c>
      <c r="AK286" s="11" t="e">
        <f t="shared" si="49"/>
        <v>#REF!</v>
      </c>
      <c r="AL286" s="11" t="e">
        <f t="shared" si="50"/>
        <v>#REF!</v>
      </c>
    </row>
    <row r="287" spans="10:38">
      <c r="J287" s="10">
        <v>250</v>
      </c>
      <c r="K287" s="10">
        <v>16</v>
      </c>
      <c r="L287" s="10">
        <v>34</v>
      </c>
      <c r="M287" s="10">
        <v>58</v>
      </c>
      <c r="N287" s="10">
        <v>82</v>
      </c>
      <c r="O287" s="10">
        <v>107</v>
      </c>
      <c r="P287" s="10">
        <v>143</v>
      </c>
      <c r="Q287" s="10">
        <v>171</v>
      </c>
      <c r="R287" s="10">
        <v>201</v>
      </c>
      <c r="S287" s="10">
        <v>232</v>
      </c>
      <c r="T287" s="10">
        <v>264</v>
      </c>
      <c r="U287" s="10">
        <v>14</v>
      </c>
      <c r="V287" s="10">
        <v>28</v>
      </c>
      <c r="W287" s="10">
        <v>49</v>
      </c>
      <c r="X287" s="10">
        <v>71</v>
      </c>
      <c r="Y287" s="10">
        <v>92</v>
      </c>
      <c r="Z287" s="10">
        <v>114</v>
      </c>
      <c r="AA287" s="10">
        <v>149</v>
      </c>
      <c r="AB287" s="10">
        <v>175</v>
      </c>
      <c r="AC287" s="10">
        <v>203</v>
      </c>
      <c r="AD287" s="10">
        <v>232</v>
      </c>
      <c r="AE287" s="11" t="e">
        <f t="shared" si="43"/>
        <v>#REF!</v>
      </c>
      <c r="AF287" s="11" t="e">
        <f t="shared" si="44"/>
        <v>#REF!</v>
      </c>
      <c r="AG287" s="11" t="e">
        <f t="shared" si="45"/>
        <v>#REF!</v>
      </c>
      <c r="AH287" s="11" t="e">
        <f t="shared" si="46"/>
        <v>#REF!</v>
      </c>
      <c r="AI287" s="11" t="e">
        <f t="shared" si="47"/>
        <v>#REF!</v>
      </c>
      <c r="AJ287" s="11" t="e">
        <f t="shared" si="48"/>
        <v>#REF!</v>
      </c>
      <c r="AK287" s="11" t="e">
        <f t="shared" si="49"/>
        <v>#REF!</v>
      </c>
      <c r="AL287" s="11" t="e">
        <f t="shared" si="50"/>
        <v>#REF!</v>
      </c>
    </row>
    <row r="288" spans="10:38">
      <c r="J288" s="10">
        <v>300</v>
      </c>
      <c r="K288" s="10">
        <v>19</v>
      </c>
      <c r="L288" s="10">
        <v>38</v>
      </c>
      <c r="M288" s="10">
        <v>65</v>
      </c>
      <c r="N288" s="10">
        <v>91</v>
      </c>
      <c r="O288" s="10">
        <v>119</v>
      </c>
      <c r="P288" s="10">
        <v>158</v>
      </c>
      <c r="Q288" s="10">
        <v>189</v>
      </c>
      <c r="R288" s="10">
        <v>222</v>
      </c>
      <c r="S288" s="10">
        <v>255</v>
      </c>
      <c r="T288" s="10">
        <v>291</v>
      </c>
      <c r="U288" s="10">
        <v>15</v>
      </c>
      <c r="V288" s="10">
        <v>34</v>
      </c>
      <c r="W288" s="10">
        <v>58</v>
      </c>
      <c r="X288" s="10">
        <v>82</v>
      </c>
      <c r="Y288" s="10">
        <v>107</v>
      </c>
      <c r="Z288" s="10">
        <v>132</v>
      </c>
      <c r="AA288" s="10">
        <v>164</v>
      </c>
      <c r="AB288" s="10">
        <v>193</v>
      </c>
      <c r="AC288" s="10">
        <v>223</v>
      </c>
      <c r="AD288" s="10">
        <v>255</v>
      </c>
      <c r="AE288" s="11" t="e">
        <f t="shared" si="43"/>
        <v>#REF!</v>
      </c>
      <c r="AF288" s="11" t="e">
        <f t="shared" si="44"/>
        <v>#REF!</v>
      </c>
      <c r="AG288" s="11" t="e">
        <f t="shared" si="45"/>
        <v>#REF!</v>
      </c>
      <c r="AH288" s="11" t="e">
        <f t="shared" si="46"/>
        <v>#REF!</v>
      </c>
      <c r="AI288" s="11" t="e">
        <f t="shared" si="47"/>
        <v>#REF!</v>
      </c>
      <c r="AJ288" s="11" t="e">
        <f t="shared" si="48"/>
        <v>#REF!</v>
      </c>
      <c r="AK288" s="11" t="e">
        <f t="shared" si="49"/>
        <v>#REF!</v>
      </c>
      <c r="AL288" s="11" t="e">
        <f t="shared" si="50"/>
        <v>#REF!</v>
      </c>
    </row>
    <row r="289" spans="10:38">
      <c r="J289" s="10">
        <v>350</v>
      </c>
      <c r="K289" s="10">
        <v>23</v>
      </c>
      <c r="L289" s="10">
        <v>46</v>
      </c>
      <c r="M289" s="10">
        <v>79</v>
      </c>
      <c r="N289" s="10">
        <v>110</v>
      </c>
      <c r="O289" s="10">
        <v>141</v>
      </c>
      <c r="P289" s="10">
        <v>174</v>
      </c>
      <c r="Q289" s="10">
        <v>207</v>
      </c>
      <c r="R289" s="10">
        <v>243</v>
      </c>
      <c r="S289" s="10">
        <v>279</v>
      </c>
      <c r="T289" s="10">
        <v>316</v>
      </c>
      <c r="U289" s="10">
        <v>19</v>
      </c>
      <c r="V289" s="10">
        <v>39</v>
      </c>
      <c r="W289" s="10">
        <v>66</v>
      </c>
      <c r="X289" s="10">
        <v>93</v>
      </c>
      <c r="Y289" s="10">
        <v>120</v>
      </c>
      <c r="Z289" s="10">
        <v>149</v>
      </c>
      <c r="AA289" s="10">
        <v>179</v>
      </c>
      <c r="AB289" s="10">
        <v>210</v>
      </c>
      <c r="AC289" s="10">
        <v>242</v>
      </c>
      <c r="AD289" s="10">
        <v>275</v>
      </c>
      <c r="AE289" s="11" t="e">
        <f t="shared" si="43"/>
        <v>#REF!</v>
      </c>
      <c r="AF289" s="11" t="e">
        <f t="shared" si="44"/>
        <v>#REF!</v>
      </c>
      <c r="AG289" s="11" t="e">
        <f t="shared" si="45"/>
        <v>#REF!</v>
      </c>
      <c r="AH289" s="11" t="e">
        <f t="shared" si="46"/>
        <v>#REF!</v>
      </c>
      <c r="AI289" s="11" t="e">
        <f t="shared" si="47"/>
        <v>#REF!</v>
      </c>
      <c r="AJ289" s="11" t="e">
        <f t="shared" si="48"/>
        <v>#REF!</v>
      </c>
      <c r="AK289" s="11" t="e">
        <f t="shared" si="49"/>
        <v>#REF!</v>
      </c>
      <c r="AL289" s="11" t="e">
        <f t="shared" si="50"/>
        <v>#REF!</v>
      </c>
    </row>
    <row r="290" spans="10:38">
      <c r="J290" s="10">
        <v>400</v>
      </c>
      <c r="K290" s="10">
        <v>26</v>
      </c>
      <c r="L290" s="10">
        <v>52</v>
      </c>
      <c r="M290" s="10">
        <v>86</v>
      </c>
      <c r="N290" s="10">
        <v>120</v>
      </c>
      <c r="O290" s="10">
        <v>153</v>
      </c>
      <c r="P290" s="10">
        <v>188</v>
      </c>
      <c r="Q290" s="10">
        <v>224</v>
      </c>
      <c r="R290" s="10">
        <v>261</v>
      </c>
      <c r="S290" s="10">
        <v>300</v>
      </c>
      <c r="T290" s="10">
        <v>340</v>
      </c>
      <c r="U290" s="10">
        <v>22</v>
      </c>
      <c r="V290" s="10">
        <v>42</v>
      </c>
      <c r="W290" s="10">
        <v>72</v>
      </c>
      <c r="X290" s="10">
        <v>101</v>
      </c>
      <c r="Y290" s="10">
        <v>131</v>
      </c>
      <c r="Z290" s="10">
        <v>161</v>
      </c>
      <c r="AA290" s="10">
        <v>192</v>
      </c>
      <c r="AB290" s="10">
        <v>225</v>
      </c>
      <c r="AC290" s="10">
        <v>259</v>
      </c>
      <c r="AD290" s="10">
        <v>295</v>
      </c>
      <c r="AE290" s="11" t="e">
        <f t="shared" si="43"/>
        <v>#REF!</v>
      </c>
      <c r="AF290" s="11" t="e">
        <f t="shared" si="44"/>
        <v>#REF!</v>
      </c>
      <c r="AG290" s="11" t="e">
        <f t="shared" si="45"/>
        <v>#REF!</v>
      </c>
      <c r="AH290" s="11" t="e">
        <f t="shared" si="46"/>
        <v>#REF!</v>
      </c>
      <c r="AI290" s="11" t="e">
        <f t="shared" si="47"/>
        <v>#REF!</v>
      </c>
      <c r="AJ290" s="11" t="e">
        <f t="shared" si="48"/>
        <v>#REF!</v>
      </c>
      <c r="AK290" s="11" t="e">
        <f t="shared" si="49"/>
        <v>#REF!</v>
      </c>
      <c r="AL290" s="11" t="e">
        <f t="shared" si="50"/>
        <v>#REF!</v>
      </c>
    </row>
    <row r="291" spans="10:38">
      <c r="J291" s="10">
        <v>450</v>
      </c>
      <c r="K291" s="10">
        <v>28</v>
      </c>
      <c r="L291" s="10">
        <v>56</v>
      </c>
      <c r="M291" s="10">
        <v>94</v>
      </c>
      <c r="N291" s="10">
        <v>129</v>
      </c>
      <c r="O291" s="10">
        <v>165</v>
      </c>
      <c r="P291" s="10">
        <v>202</v>
      </c>
      <c r="Q291" s="10">
        <v>241</v>
      </c>
      <c r="R291" s="10">
        <v>280</v>
      </c>
      <c r="S291" s="10">
        <v>321</v>
      </c>
      <c r="T291" s="10">
        <v>363</v>
      </c>
      <c r="U291" s="10">
        <v>23</v>
      </c>
      <c r="V291" s="10">
        <v>46</v>
      </c>
      <c r="W291" s="10">
        <v>78</v>
      </c>
      <c r="X291" s="10">
        <v>109</v>
      </c>
      <c r="Y291" s="10">
        <v>140</v>
      </c>
      <c r="Z291" s="10">
        <v>172</v>
      </c>
      <c r="AA291" s="10">
        <v>206</v>
      </c>
      <c r="AB291" s="10">
        <v>241</v>
      </c>
      <c r="AC291" s="10">
        <v>277</v>
      </c>
      <c r="AD291" s="10">
        <v>314</v>
      </c>
      <c r="AE291" s="11" t="e">
        <f t="shared" si="43"/>
        <v>#REF!</v>
      </c>
      <c r="AF291" s="11" t="e">
        <f t="shared" si="44"/>
        <v>#REF!</v>
      </c>
      <c r="AG291" s="11" t="e">
        <f t="shared" si="45"/>
        <v>#REF!</v>
      </c>
      <c r="AH291" s="11" t="e">
        <f t="shared" si="46"/>
        <v>#REF!</v>
      </c>
      <c r="AI291" s="11" t="e">
        <f t="shared" si="47"/>
        <v>#REF!</v>
      </c>
      <c r="AJ291" s="11" t="e">
        <f t="shared" si="48"/>
        <v>#REF!</v>
      </c>
      <c r="AK291" s="11" t="e">
        <f t="shared" si="49"/>
        <v>#REF!</v>
      </c>
      <c r="AL291" s="11" t="e">
        <f t="shared" si="50"/>
        <v>#REF!</v>
      </c>
    </row>
    <row r="292" spans="10:38">
      <c r="J292" s="10">
        <v>500</v>
      </c>
      <c r="K292" s="10">
        <v>31</v>
      </c>
      <c r="L292" s="10">
        <v>61</v>
      </c>
      <c r="M292" s="10">
        <v>101</v>
      </c>
      <c r="N292" s="10">
        <v>139</v>
      </c>
      <c r="O292" s="10">
        <v>178</v>
      </c>
      <c r="P292" s="10">
        <v>218</v>
      </c>
      <c r="Q292" s="10">
        <v>258</v>
      </c>
      <c r="R292" s="10">
        <v>300</v>
      </c>
      <c r="S292" s="10">
        <v>343</v>
      </c>
      <c r="T292" s="10">
        <v>388</v>
      </c>
      <c r="U292" s="10">
        <v>26</v>
      </c>
      <c r="V292" s="10">
        <v>50</v>
      </c>
      <c r="W292" s="10">
        <v>84</v>
      </c>
      <c r="X292" s="10">
        <v>117</v>
      </c>
      <c r="Y292" s="10">
        <v>151</v>
      </c>
      <c r="Z292" s="10">
        <v>185</v>
      </c>
      <c r="AA292" s="10">
        <v>220</v>
      </c>
      <c r="AB292" s="10">
        <v>257</v>
      </c>
      <c r="AC292" s="10">
        <v>295</v>
      </c>
      <c r="AD292" s="10">
        <v>335</v>
      </c>
      <c r="AE292" s="11" t="e">
        <f t="shared" si="43"/>
        <v>#REF!</v>
      </c>
      <c r="AF292" s="11" t="e">
        <f t="shared" si="44"/>
        <v>#REF!</v>
      </c>
      <c r="AG292" s="11" t="e">
        <f t="shared" si="45"/>
        <v>#REF!</v>
      </c>
      <c r="AH292" s="11" t="e">
        <f t="shared" si="46"/>
        <v>#REF!</v>
      </c>
      <c r="AI292" s="11" t="e">
        <f t="shared" si="47"/>
        <v>#REF!</v>
      </c>
      <c r="AJ292" s="11" t="e">
        <f t="shared" si="48"/>
        <v>#REF!</v>
      </c>
      <c r="AK292" s="11" t="e">
        <f t="shared" si="49"/>
        <v>#REF!</v>
      </c>
      <c r="AL292" s="11" t="e">
        <f t="shared" si="50"/>
        <v>#REF!</v>
      </c>
    </row>
    <row r="293" spans="10:38">
      <c r="J293" s="10">
        <v>600</v>
      </c>
      <c r="K293" s="10">
        <v>36</v>
      </c>
      <c r="L293" s="10">
        <v>71</v>
      </c>
      <c r="M293" s="10">
        <v>116</v>
      </c>
      <c r="N293" s="10">
        <v>159</v>
      </c>
      <c r="O293" s="10">
        <v>202</v>
      </c>
      <c r="P293" s="10">
        <v>245</v>
      </c>
      <c r="Q293" s="10">
        <v>291</v>
      </c>
      <c r="R293" s="10">
        <v>336</v>
      </c>
      <c r="S293" s="10">
        <v>384</v>
      </c>
      <c r="T293" s="10">
        <v>433</v>
      </c>
      <c r="U293" s="10">
        <v>29</v>
      </c>
      <c r="V293" s="10">
        <v>58</v>
      </c>
      <c r="W293" s="10">
        <v>96</v>
      </c>
      <c r="X293" s="10">
        <v>132</v>
      </c>
      <c r="Y293" s="10">
        <v>169</v>
      </c>
      <c r="Z293" s="10">
        <v>207</v>
      </c>
      <c r="AA293" s="10">
        <v>246</v>
      </c>
      <c r="AB293" s="10">
        <v>286</v>
      </c>
      <c r="AC293" s="10">
        <v>329</v>
      </c>
      <c r="AD293" s="10">
        <v>372</v>
      </c>
      <c r="AE293" s="11" t="e">
        <f t="shared" si="43"/>
        <v>#REF!</v>
      </c>
      <c r="AF293" s="11" t="e">
        <f t="shared" si="44"/>
        <v>#REF!</v>
      </c>
      <c r="AG293" s="11" t="e">
        <f t="shared" si="45"/>
        <v>#REF!</v>
      </c>
      <c r="AH293" s="11" t="e">
        <f t="shared" si="46"/>
        <v>#REF!</v>
      </c>
      <c r="AI293" s="11" t="e">
        <f t="shared" si="47"/>
        <v>#REF!</v>
      </c>
      <c r="AJ293" s="11" t="e">
        <f t="shared" si="48"/>
        <v>#REF!</v>
      </c>
      <c r="AK293" s="11" t="e">
        <f t="shared" si="49"/>
        <v>#REF!</v>
      </c>
      <c r="AL293" s="11" t="e">
        <f t="shared" si="50"/>
        <v>#REF!</v>
      </c>
    </row>
    <row r="294" spans="10:38">
      <c r="J294" s="10">
        <v>700</v>
      </c>
      <c r="K294" s="10">
        <v>40</v>
      </c>
      <c r="L294" s="10">
        <v>78</v>
      </c>
      <c r="M294" s="10">
        <v>129</v>
      </c>
      <c r="N294" s="10">
        <v>175</v>
      </c>
      <c r="O294" s="10">
        <v>223</v>
      </c>
      <c r="P294" s="10">
        <v>270</v>
      </c>
      <c r="Q294" s="10">
        <v>319</v>
      </c>
      <c r="R294" s="10">
        <v>369</v>
      </c>
      <c r="S294" s="10">
        <v>421</v>
      </c>
      <c r="T294" s="10">
        <v>474</v>
      </c>
      <c r="U294" s="10">
        <v>33</v>
      </c>
      <c r="V294" s="10">
        <v>65</v>
      </c>
      <c r="W294" s="10">
        <v>107</v>
      </c>
      <c r="X294" s="10">
        <v>146</v>
      </c>
      <c r="Y294" s="10">
        <v>187</v>
      </c>
      <c r="Z294" s="10">
        <v>227</v>
      </c>
      <c r="AA294" s="10">
        <v>269</v>
      </c>
      <c r="AB294" s="10">
        <v>313</v>
      </c>
      <c r="AC294" s="10">
        <v>358</v>
      </c>
      <c r="AD294" s="10">
        <v>404</v>
      </c>
      <c r="AE294" s="11" t="e">
        <f t="shared" si="43"/>
        <v>#REF!</v>
      </c>
      <c r="AF294" s="11" t="e">
        <f t="shared" si="44"/>
        <v>#REF!</v>
      </c>
      <c r="AG294" s="11" t="e">
        <f t="shared" si="45"/>
        <v>#REF!</v>
      </c>
      <c r="AH294" s="11" t="e">
        <f t="shared" si="46"/>
        <v>#REF!</v>
      </c>
      <c r="AI294" s="11" t="e">
        <f t="shared" si="47"/>
        <v>#REF!</v>
      </c>
      <c r="AJ294" s="11" t="e">
        <f t="shared" si="48"/>
        <v>#REF!</v>
      </c>
      <c r="AK294" s="11" t="e">
        <f t="shared" si="49"/>
        <v>#REF!</v>
      </c>
      <c r="AL294" s="11" t="e">
        <f t="shared" si="50"/>
        <v>#REF!</v>
      </c>
    </row>
    <row r="295" spans="10:38">
      <c r="J295" s="10">
        <v>800</v>
      </c>
      <c r="K295" s="10">
        <v>46</v>
      </c>
      <c r="L295" s="10">
        <v>88</v>
      </c>
      <c r="M295" s="10">
        <v>143</v>
      </c>
      <c r="N295" s="10">
        <v>194</v>
      </c>
      <c r="O295" s="10">
        <v>246</v>
      </c>
      <c r="P295" s="10">
        <v>298</v>
      </c>
      <c r="Q295" s="10">
        <v>350</v>
      </c>
      <c r="R295" s="10">
        <v>404</v>
      </c>
      <c r="S295" s="10">
        <v>460</v>
      </c>
      <c r="T295" s="10">
        <v>518</v>
      </c>
      <c r="U295" s="10">
        <v>37</v>
      </c>
      <c r="V295" s="10">
        <v>71</v>
      </c>
      <c r="W295" s="10">
        <v>118</v>
      </c>
      <c r="X295" s="10">
        <v>162</v>
      </c>
      <c r="Y295" s="10">
        <v>205</v>
      </c>
      <c r="Z295" s="10">
        <v>249</v>
      </c>
      <c r="AA295" s="10">
        <v>295</v>
      </c>
      <c r="AB295" s="10">
        <v>341</v>
      </c>
      <c r="AC295" s="10">
        <v>390</v>
      </c>
      <c r="AD295" s="10">
        <v>439</v>
      </c>
      <c r="AE295" s="11" t="e">
        <f t="shared" si="43"/>
        <v>#REF!</v>
      </c>
      <c r="AF295" s="11" t="e">
        <f t="shared" si="44"/>
        <v>#REF!</v>
      </c>
      <c r="AG295" s="11" t="e">
        <f t="shared" si="45"/>
        <v>#REF!</v>
      </c>
      <c r="AH295" s="11" t="e">
        <f t="shared" si="46"/>
        <v>#REF!</v>
      </c>
      <c r="AI295" s="11" t="e">
        <f t="shared" si="47"/>
        <v>#REF!</v>
      </c>
      <c r="AJ295" s="11" t="e">
        <f t="shared" si="48"/>
        <v>#REF!</v>
      </c>
      <c r="AK295" s="11" t="e">
        <f t="shared" si="49"/>
        <v>#REF!</v>
      </c>
      <c r="AL295" s="11" t="e">
        <f t="shared" si="50"/>
        <v>#REF!</v>
      </c>
    </row>
    <row r="296" spans="10:38">
      <c r="J296" s="10">
        <v>900</v>
      </c>
      <c r="K296" s="10">
        <v>51</v>
      </c>
      <c r="L296" s="10">
        <v>96</v>
      </c>
      <c r="M296" s="10">
        <v>157</v>
      </c>
      <c r="N296" s="10">
        <v>213</v>
      </c>
      <c r="O296" s="10">
        <v>268</v>
      </c>
      <c r="P296" s="10">
        <v>324</v>
      </c>
      <c r="Q296" s="10">
        <v>381</v>
      </c>
      <c r="R296" s="10">
        <v>439</v>
      </c>
      <c r="S296" s="10">
        <v>500</v>
      </c>
      <c r="T296" s="10">
        <v>561</v>
      </c>
      <c r="U296" s="10">
        <v>40</v>
      </c>
      <c r="V296" s="10">
        <v>78</v>
      </c>
      <c r="W296" s="10">
        <v>129</v>
      </c>
      <c r="X296" s="10">
        <v>176</v>
      </c>
      <c r="Y296" s="10">
        <v>223</v>
      </c>
      <c r="Z296" s="10">
        <v>271</v>
      </c>
      <c r="AA296" s="10">
        <v>320</v>
      </c>
      <c r="AB296" s="10">
        <v>370</v>
      </c>
      <c r="AC296" s="10">
        <v>421</v>
      </c>
      <c r="AD296" s="10">
        <v>475</v>
      </c>
      <c r="AE296" s="11" t="e">
        <f t="shared" si="43"/>
        <v>#REF!</v>
      </c>
      <c r="AF296" s="11" t="e">
        <f t="shared" si="44"/>
        <v>#REF!</v>
      </c>
      <c r="AG296" s="11" t="e">
        <f t="shared" si="45"/>
        <v>#REF!</v>
      </c>
      <c r="AH296" s="11" t="e">
        <f t="shared" si="46"/>
        <v>#REF!</v>
      </c>
      <c r="AI296" s="11" t="e">
        <f t="shared" si="47"/>
        <v>#REF!</v>
      </c>
      <c r="AJ296" s="11" t="e">
        <f t="shared" si="48"/>
        <v>#REF!</v>
      </c>
      <c r="AK296" s="11" t="e">
        <f t="shared" si="49"/>
        <v>#REF!</v>
      </c>
      <c r="AL296" s="11" t="e">
        <f t="shared" si="50"/>
        <v>#REF!</v>
      </c>
    </row>
    <row r="297" spans="10:38">
      <c r="J297" s="10">
        <v>1000</v>
      </c>
      <c r="K297" s="10">
        <v>55</v>
      </c>
      <c r="L297" s="10">
        <v>106</v>
      </c>
      <c r="M297" s="10">
        <v>171</v>
      </c>
      <c r="N297" s="10">
        <v>231</v>
      </c>
      <c r="O297" s="10">
        <v>292</v>
      </c>
      <c r="P297" s="10">
        <v>351</v>
      </c>
      <c r="Q297" s="10">
        <v>412</v>
      </c>
      <c r="R297" s="10">
        <v>475</v>
      </c>
      <c r="S297" s="10">
        <v>538</v>
      </c>
      <c r="T297" s="10">
        <v>604</v>
      </c>
      <c r="U297" s="10">
        <v>45</v>
      </c>
      <c r="V297" s="10">
        <v>86</v>
      </c>
      <c r="W297" s="10">
        <v>140</v>
      </c>
      <c r="X297" s="10">
        <v>191</v>
      </c>
      <c r="Y297" s="10">
        <v>242</v>
      </c>
      <c r="Z297" s="10">
        <v>292</v>
      </c>
      <c r="AA297" s="10">
        <v>344</v>
      </c>
      <c r="AB297" s="10">
        <v>398</v>
      </c>
      <c r="AC297" s="10">
        <v>453</v>
      </c>
      <c r="AD297" s="10">
        <v>509</v>
      </c>
      <c r="AE297" s="11" t="e">
        <f t="shared" si="43"/>
        <v>#REF!</v>
      </c>
      <c r="AF297" s="11" t="e">
        <f t="shared" si="44"/>
        <v>#REF!</v>
      </c>
      <c r="AG297" s="11" t="e">
        <f t="shared" si="45"/>
        <v>#REF!</v>
      </c>
      <c r="AH297" s="11" t="e">
        <f t="shared" si="46"/>
        <v>#REF!</v>
      </c>
      <c r="AI297" s="11" t="e">
        <f t="shared" si="47"/>
        <v>#REF!</v>
      </c>
      <c r="AJ297" s="11" t="e">
        <f t="shared" si="48"/>
        <v>#REF!</v>
      </c>
      <c r="AK297" s="11" t="e">
        <f t="shared" si="49"/>
        <v>#REF!</v>
      </c>
      <c r="AL297" s="11" t="e">
        <f t="shared" si="50"/>
        <v>#REF!</v>
      </c>
    </row>
    <row r="298" spans="10:38">
      <c r="J298" s="10">
        <v>1400</v>
      </c>
      <c r="K298" s="10">
        <v>75</v>
      </c>
      <c r="L298" s="10">
        <v>142</v>
      </c>
      <c r="M298" s="10">
        <v>227</v>
      </c>
      <c r="N298" s="10">
        <v>305</v>
      </c>
      <c r="O298" s="10">
        <v>382</v>
      </c>
      <c r="P298" s="10">
        <v>458</v>
      </c>
      <c r="Q298" s="10">
        <v>534</v>
      </c>
      <c r="R298" s="10">
        <v>612</v>
      </c>
      <c r="S298" s="10">
        <v>691</v>
      </c>
      <c r="T298" s="10">
        <v>772</v>
      </c>
      <c r="U298" s="10">
        <v>60</v>
      </c>
      <c r="V298" s="10">
        <v>114</v>
      </c>
      <c r="W298" s="10">
        <v>185</v>
      </c>
      <c r="X298" s="10">
        <v>250</v>
      </c>
      <c r="Y298" s="10">
        <v>313</v>
      </c>
      <c r="Z298" s="10">
        <v>378</v>
      </c>
      <c r="AA298" s="10">
        <v>442</v>
      </c>
      <c r="AB298" s="10">
        <v>508</v>
      </c>
      <c r="AC298" s="10">
        <v>576</v>
      </c>
      <c r="AD298" s="10">
        <v>645</v>
      </c>
      <c r="AE298" s="11" t="e">
        <f t="shared" si="43"/>
        <v>#REF!</v>
      </c>
      <c r="AF298" s="11" t="e">
        <f t="shared" si="44"/>
        <v>#REF!</v>
      </c>
      <c r="AG298" s="11" t="e">
        <f t="shared" si="45"/>
        <v>#REF!</v>
      </c>
      <c r="AH298" s="11" t="e">
        <f t="shared" si="46"/>
        <v>#REF!</v>
      </c>
      <c r="AI298" s="11" t="e">
        <f t="shared" si="47"/>
        <v>#REF!</v>
      </c>
      <c r="AJ298" s="11" t="e">
        <f t="shared" si="48"/>
        <v>#REF!</v>
      </c>
      <c r="AK298" s="11" t="e">
        <f t="shared" si="49"/>
        <v>#REF!</v>
      </c>
      <c r="AL298" s="11" t="e">
        <f t="shared" si="50"/>
        <v>#REF!</v>
      </c>
    </row>
  </sheetData>
  <mergeCells count="117">
    <mergeCell ref="AI273:AL273"/>
    <mergeCell ref="K274:T274"/>
    <mergeCell ref="U274:AD274"/>
    <mergeCell ref="K275:AD275"/>
    <mergeCell ref="K277:AD277"/>
    <mergeCell ref="J270:AD270"/>
    <mergeCell ref="J271:AD271"/>
    <mergeCell ref="J273:J277"/>
    <mergeCell ref="K273:T273"/>
    <mergeCell ref="U273:AD273"/>
    <mergeCell ref="AE273:AH273"/>
    <mergeCell ref="J240:J244"/>
    <mergeCell ref="K240:P240"/>
    <mergeCell ref="Q240:Q243"/>
    <mergeCell ref="R240:R243"/>
    <mergeCell ref="K241:M241"/>
    <mergeCell ref="N241:P241"/>
    <mergeCell ref="K242:M242"/>
    <mergeCell ref="N242:P242"/>
    <mergeCell ref="K243:P243"/>
    <mergeCell ref="N208:P208"/>
    <mergeCell ref="K209:M209"/>
    <mergeCell ref="N209:P209"/>
    <mergeCell ref="K210:P210"/>
    <mergeCell ref="J237:P237"/>
    <mergeCell ref="J238:P238"/>
    <mergeCell ref="J201:V201"/>
    <mergeCell ref="J202:V202"/>
    <mergeCell ref="J204:P204"/>
    <mergeCell ref="J205:P205"/>
    <mergeCell ref="Q205:V205"/>
    <mergeCell ref="J207:J211"/>
    <mergeCell ref="K207:P207"/>
    <mergeCell ref="Q207:Q210"/>
    <mergeCell ref="R207:R210"/>
    <mergeCell ref="K208:M208"/>
    <mergeCell ref="AI173:AL173"/>
    <mergeCell ref="K174:T174"/>
    <mergeCell ref="U174:AD174"/>
    <mergeCell ref="K175:AD175"/>
    <mergeCell ref="K177:AD177"/>
    <mergeCell ref="J200:V200"/>
    <mergeCell ref="J170:V170"/>
    <mergeCell ref="J171:V171"/>
    <mergeCell ref="J173:J177"/>
    <mergeCell ref="K173:T173"/>
    <mergeCell ref="U173:AD173"/>
    <mergeCell ref="AE173:AH173"/>
    <mergeCell ref="J133:V133"/>
    <mergeCell ref="J135:V135"/>
    <mergeCell ref="J136:V136"/>
    <mergeCell ref="J138:J144"/>
    <mergeCell ref="K138:V138"/>
    <mergeCell ref="W138:X143"/>
    <mergeCell ref="AI104:AL104"/>
    <mergeCell ref="K105:AD105"/>
    <mergeCell ref="K107:AD107"/>
    <mergeCell ref="J130:V130"/>
    <mergeCell ref="J131:V131"/>
    <mergeCell ref="J132:V132"/>
    <mergeCell ref="Y138:Z143"/>
    <mergeCell ref="AA138:AA143"/>
    <mergeCell ref="AB138:AB143"/>
    <mergeCell ref="K139:P139"/>
    <mergeCell ref="Q139:V139"/>
    <mergeCell ref="K140:P140"/>
    <mergeCell ref="Q140:V140"/>
    <mergeCell ref="K141:V141"/>
    <mergeCell ref="K143:V143"/>
    <mergeCell ref="J101:AF101"/>
    <mergeCell ref="J102:AF102"/>
    <mergeCell ref="J104:J107"/>
    <mergeCell ref="K104:T104"/>
    <mergeCell ref="U104:AD104"/>
    <mergeCell ref="AE104:AH104"/>
    <mergeCell ref="AA69:AA74"/>
    <mergeCell ref="AB69:AB74"/>
    <mergeCell ref="K70:P70"/>
    <mergeCell ref="Q70:V70"/>
    <mergeCell ref="K71:P71"/>
    <mergeCell ref="Q71:V71"/>
    <mergeCell ref="K72:V72"/>
    <mergeCell ref="K74:V74"/>
    <mergeCell ref="Y69:Z74"/>
    <mergeCell ref="X40:X45"/>
    <mergeCell ref="K41:N41"/>
    <mergeCell ref="O41:R41"/>
    <mergeCell ref="K42:N42"/>
    <mergeCell ref="O42:R42"/>
    <mergeCell ref="K43:R43"/>
    <mergeCell ref="K45:R45"/>
    <mergeCell ref="K40:R40"/>
    <mergeCell ref="S40:T45"/>
    <mergeCell ref="B4:F4"/>
    <mergeCell ref="J4:W4"/>
    <mergeCell ref="B5:F5"/>
    <mergeCell ref="J5:W5"/>
    <mergeCell ref="B6:F6"/>
    <mergeCell ref="J6:W6"/>
    <mergeCell ref="J66:V66"/>
    <mergeCell ref="J67:V67"/>
    <mergeCell ref="J69:J75"/>
    <mergeCell ref="K69:V69"/>
    <mergeCell ref="W69:X74"/>
    <mergeCell ref="J40:J46"/>
    <mergeCell ref="J36:R36"/>
    <mergeCell ref="J37:R37"/>
    <mergeCell ref="J38:R38"/>
    <mergeCell ref="B7:F7"/>
    <mergeCell ref="J7:W7"/>
    <mergeCell ref="B9:B10"/>
    <mergeCell ref="C9:F9"/>
    <mergeCell ref="J9:J11"/>
    <mergeCell ref="K9:U9"/>
    <mergeCell ref="K11:U11"/>
    <mergeCell ref="U40:V45"/>
    <mergeCell ref="W40:W45"/>
  </mergeCells>
  <pageMargins left="0.7" right="0.7" top="0.75" bottom="0.75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98"/>
  <sheetViews>
    <sheetView zoomScaleNormal="100" workbookViewId="0"/>
  </sheetViews>
  <sheetFormatPr defaultRowHeight="12"/>
  <cols>
    <col min="1" max="1" width="9.140625" style="2"/>
    <col min="2" max="2" width="10" style="2" bestFit="1" customWidth="1"/>
    <col min="3" max="6" width="15.28515625" style="2" bestFit="1" customWidth="1"/>
    <col min="7" max="7" width="15.140625" style="2" customWidth="1"/>
    <col min="8" max="9" width="9.140625" style="2" customWidth="1"/>
    <col min="10" max="10" width="10.7109375" style="2" customWidth="1"/>
    <col min="11" max="11" width="11.28515625" style="2" bestFit="1" customWidth="1"/>
    <col min="12" max="12" width="10.28515625" style="2" bestFit="1" customWidth="1"/>
    <col min="13" max="13" width="11.28515625" style="2" bestFit="1" customWidth="1"/>
    <col min="14" max="14" width="10.28515625" style="2" bestFit="1" customWidth="1"/>
    <col min="15" max="15" width="11.28515625" style="2" bestFit="1" customWidth="1"/>
    <col min="16" max="16" width="10.28515625" style="2" bestFit="1" customWidth="1"/>
    <col min="17" max="17" width="11.28515625" style="2" bestFit="1" customWidth="1"/>
    <col min="18" max="18" width="11.28515625" style="2" customWidth="1"/>
    <col min="19" max="19" width="12" style="2" bestFit="1" customWidth="1"/>
    <col min="20" max="20" width="12" style="2" customWidth="1"/>
    <col min="21" max="21" width="12" style="2" bestFit="1" customWidth="1"/>
    <col min="22" max="22" width="12" style="2" customWidth="1"/>
    <col min="23" max="24" width="12" style="2" bestFit="1" customWidth="1"/>
    <col min="25" max="39" width="12" style="2" customWidth="1"/>
    <col min="40" max="16384" width="9.140625" style="2"/>
  </cols>
  <sheetData>
    <row r="1" spans="1:28">
      <c r="A1" s="1" t="s">
        <v>5</v>
      </c>
    </row>
    <row r="2" spans="1:28">
      <c r="A2" s="1" t="s">
        <v>6</v>
      </c>
    </row>
    <row r="4" spans="1:28" ht="12.75">
      <c r="B4" s="198" t="s">
        <v>7</v>
      </c>
      <c r="C4" s="198"/>
      <c r="D4" s="198"/>
      <c r="E4" s="198"/>
      <c r="F4" s="198"/>
      <c r="G4" s="3"/>
      <c r="I4" s="4"/>
      <c r="J4" s="198" t="s">
        <v>8</v>
      </c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</row>
    <row r="5" spans="1:28" ht="13.5">
      <c r="B5" s="198" t="s">
        <v>9</v>
      </c>
      <c r="C5" s="198"/>
      <c r="D5" s="198"/>
      <c r="E5" s="198"/>
      <c r="F5" s="198"/>
      <c r="G5" s="3"/>
      <c r="I5" s="4"/>
      <c r="J5" s="198" t="s">
        <v>10</v>
      </c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</row>
    <row r="6" spans="1:28" ht="14.25">
      <c r="B6" s="198" t="s">
        <v>11</v>
      </c>
      <c r="C6" s="198"/>
      <c r="D6" s="198"/>
      <c r="E6" s="198"/>
      <c r="F6" s="198"/>
      <c r="G6" s="3"/>
      <c r="I6" s="4"/>
      <c r="J6" s="198" t="s">
        <v>12</v>
      </c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Y6" s="4"/>
      <c r="Z6" s="4"/>
      <c r="AA6" s="4"/>
      <c r="AB6" s="4"/>
    </row>
    <row r="7" spans="1:28" ht="12.75">
      <c r="B7" s="198" t="s">
        <v>13</v>
      </c>
      <c r="C7" s="198"/>
      <c r="D7" s="198"/>
      <c r="E7" s="198"/>
      <c r="F7" s="198"/>
      <c r="G7" s="3"/>
      <c r="J7" s="198" t="s">
        <v>14</v>
      </c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</row>
    <row r="8" spans="1:28" ht="12.75">
      <c r="V8" s="5" t="s">
        <v>15</v>
      </c>
      <c r="W8" s="5" t="s">
        <v>16</v>
      </c>
      <c r="X8" s="5" t="s">
        <v>15</v>
      </c>
      <c r="Y8" s="5" t="s">
        <v>16</v>
      </c>
    </row>
    <row r="9" spans="1:28" ht="30" customHeight="1">
      <c r="B9" s="209" t="s">
        <v>17</v>
      </c>
      <c r="C9" s="209" t="s">
        <v>18</v>
      </c>
      <c r="D9" s="209"/>
      <c r="E9" s="209"/>
      <c r="F9" s="209"/>
      <c r="G9" s="6" t="s">
        <v>19</v>
      </c>
      <c r="J9" s="209" t="s">
        <v>20</v>
      </c>
      <c r="K9" s="210" t="s">
        <v>21</v>
      </c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7" t="s">
        <v>22</v>
      </c>
      <c r="W9" s="7" t="s">
        <v>22</v>
      </c>
      <c r="X9" s="7" t="s">
        <v>23</v>
      </c>
      <c r="Y9" s="7" t="s">
        <v>23</v>
      </c>
    </row>
    <row r="10" spans="1:28" ht="90.75">
      <c r="B10" s="209"/>
      <c r="C10" s="8" t="s">
        <v>24</v>
      </c>
      <c r="D10" s="8" t="s">
        <v>25</v>
      </c>
      <c r="E10" s="8" t="s">
        <v>26</v>
      </c>
      <c r="F10" s="8" t="s">
        <v>27</v>
      </c>
      <c r="G10" s="9" t="e">
        <f>#REF!</f>
        <v>#REF!</v>
      </c>
      <c r="J10" s="209"/>
      <c r="K10" s="8">
        <v>45</v>
      </c>
      <c r="L10" s="8">
        <v>70</v>
      </c>
      <c r="M10" s="8">
        <v>95</v>
      </c>
      <c r="N10" s="8">
        <v>120</v>
      </c>
      <c r="O10" s="8">
        <v>145</v>
      </c>
      <c r="P10" s="8">
        <v>195</v>
      </c>
      <c r="Q10" s="8">
        <v>245</v>
      </c>
      <c r="R10" s="8">
        <v>295</v>
      </c>
      <c r="S10" s="8">
        <v>345</v>
      </c>
      <c r="T10" s="8">
        <v>395</v>
      </c>
      <c r="U10" s="8">
        <v>445</v>
      </c>
      <c r="V10" s="9" t="e">
        <f>IF((#REF!-#REF!)&lt;=70,#REF!-#REF!,0)</f>
        <v>#REF!</v>
      </c>
      <c r="W10" s="9" t="e">
        <f>IF((#REF!-#REF!)&lt;=70,#REF!-#REF!,0)</f>
        <v>#REF!</v>
      </c>
      <c r="X10" s="9" t="e">
        <f>IF((#REF!-#REF!)&gt;70,#REF!-#REF!,0)</f>
        <v>#REF!</v>
      </c>
      <c r="Y10" s="9" t="e">
        <f>IF((#REF!-#REF!)&gt;70,#REF!-#REF!,0)</f>
        <v>#REF!</v>
      </c>
    </row>
    <row r="11" spans="1:28" ht="12.75" customHeight="1">
      <c r="B11" s="10">
        <v>25</v>
      </c>
      <c r="C11" s="10">
        <v>20</v>
      </c>
      <c r="D11" s="10">
        <v>45</v>
      </c>
      <c r="E11" s="10">
        <v>52</v>
      </c>
      <c r="F11" s="10">
        <v>58</v>
      </c>
      <c r="G11" s="11" t="e">
        <f t="shared" ref="G11:G30" si="0">D11+(E11-D11)*($G$10-52.5)/(65-52.5)</f>
        <v>#REF!</v>
      </c>
      <c r="J11" s="209"/>
      <c r="K11" s="210" t="s">
        <v>28</v>
      </c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12"/>
      <c r="W11" s="13"/>
      <c r="X11" s="13"/>
      <c r="Y11" s="14"/>
    </row>
    <row r="12" spans="1:28" ht="12.75">
      <c r="B12" s="10">
        <v>50</v>
      </c>
      <c r="C12" s="10">
        <v>25</v>
      </c>
      <c r="D12" s="10">
        <v>56</v>
      </c>
      <c r="E12" s="10">
        <v>65</v>
      </c>
      <c r="F12" s="10">
        <v>72</v>
      </c>
      <c r="G12" s="11" t="e">
        <f t="shared" si="0"/>
        <v>#REF!</v>
      </c>
      <c r="I12" s="15"/>
      <c r="J12" s="16">
        <v>25</v>
      </c>
      <c r="K12" s="17">
        <v>15</v>
      </c>
      <c r="L12" s="17">
        <v>23</v>
      </c>
      <c r="M12" s="17">
        <v>31</v>
      </c>
      <c r="N12" s="17">
        <v>38</v>
      </c>
      <c r="O12" s="17">
        <v>46</v>
      </c>
      <c r="P12" s="17">
        <v>62</v>
      </c>
      <c r="Q12" s="17">
        <v>77</v>
      </c>
      <c r="R12" s="17">
        <v>93</v>
      </c>
      <c r="S12" s="17">
        <v>108</v>
      </c>
      <c r="T12" s="17">
        <v>124</v>
      </c>
      <c r="U12" s="17">
        <v>140</v>
      </c>
      <c r="V12" s="18" t="e">
        <f t="shared" ref="V12:V33" si="1">IF($V$10&lt;&gt;0,K12+(L12-K12)*($V$10-$K$10)/($L$10-$K$10),0)</f>
        <v>#REF!</v>
      </c>
      <c r="W12" s="18" t="e">
        <f t="shared" ref="W12:W33" si="2">IF($W$10&lt;&gt;0,K12+(L12-K12)*($W$10-$K$10)/($L$10-$K$10),0)</f>
        <v>#REF!</v>
      </c>
      <c r="X12" s="18" t="e">
        <f t="shared" ref="X12:X33" si="3">IF($X$10&lt;&gt;0,L12+(M12-L12)*($X$10-$L$10)/($M$10-$L$10),0)</f>
        <v>#REF!</v>
      </c>
      <c r="Y12" s="18" t="e">
        <f t="shared" ref="Y12:Y33" si="4">IF($Y$10&lt;&gt;0,L12+(M12-L12)*($Y$10-$L$10)/($M$10-$L$10),0)</f>
        <v>#REF!</v>
      </c>
    </row>
    <row r="13" spans="1:28" ht="12.75">
      <c r="B13" s="10">
        <v>70</v>
      </c>
      <c r="C13" s="10">
        <v>29</v>
      </c>
      <c r="D13" s="10">
        <v>64</v>
      </c>
      <c r="E13" s="10">
        <v>74</v>
      </c>
      <c r="F13" s="10">
        <v>82</v>
      </c>
      <c r="G13" s="11" t="e">
        <f t="shared" si="0"/>
        <v>#REF!</v>
      </c>
      <c r="I13" s="15"/>
      <c r="J13" s="16">
        <v>40</v>
      </c>
      <c r="K13" s="17">
        <v>18</v>
      </c>
      <c r="L13" s="17">
        <v>27</v>
      </c>
      <c r="M13" s="17">
        <v>36</v>
      </c>
      <c r="N13" s="17">
        <v>45</v>
      </c>
      <c r="O13" s="17">
        <v>53</v>
      </c>
      <c r="P13" s="17">
        <v>72</v>
      </c>
      <c r="Q13" s="17">
        <v>90</v>
      </c>
      <c r="R13" s="17">
        <v>108</v>
      </c>
      <c r="S13" s="17">
        <v>125</v>
      </c>
      <c r="T13" s="17">
        <v>144</v>
      </c>
      <c r="U13" s="17">
        <v>162</v>
      </c>
      <c r="V13" s="18" t="e">
        <f t="shared" si="1"/>
        <v>#REF!</v>
      </c>
      <c r="W13" s="18" t="e">
        <f t="shared" si="2"/>
        <v>#REF!</v>
      </c>
      <c r="X13" s="18" t="e">
        <f t="shared" si="3"/>
        <v>#REF!</v>
      </c>
      <c r="Y13" s="18" t="e">
        <f t="shared" si="4"/>
        <v>#REF!</v>
      </c>
    </row>
    <row r="14" spans="1:28" ht="12.75">
      <c r="B14" s="10">
        <v>80</v>
      </c>
      <c r="C14" s="10">
        <v>31</v>
      </c>
      <c r="D14" s="10">
        <v>69</v>
      </c>
      <c r="E14" s="10">
        <v>80</v>
      </c>
      <c r="F14" s="10">
        <v>88</v>
      </c>
      <c r="G14" s="11" t="e">
        <f t="shared" si="0"/>
        <v>#REF!</v>
      </c>
      <c r="I14" s="15"/>
      <c r="J14" s="16">
        <v>50</v>
      </c>
      <c r="K14" s="17">
        <v>21</v>
      </c>
      <c r="L14" s="17">
        <v>30</v>
      </c>
      <c r="M14" s="17">
        <v>40</v>
      </c>
      <c r="N14" s="17">
        <v>49</v>
      </c>
      <c r="O14" s="17">
        <v>58</v>
      </c>
      <c r="P14" s="17">
        <v>78</v>
      </c>
      <c r="Q14" s="17">
        <v>96</v>
      </c>
      <c r="R14" s="17">
        <v>115</v>
      </c>
      <c r="S14" s="17">
        <v>134</v>
      </c>
      <c r="T14" s="17">
        <v>153</v>
      </c>
      <c r="U14" s="17">
        <v>173</v>
      </c>
      <c r="V14" s="18" t="e">
        <f t="shared" si="1"/>
        <v>#REF!</v>
      </c>
      <c r="W14" s="18" t="e">
        <f t="shared" si="2"/>
        <v>#REF!</v>
      </c>
      <c r="X14" s="18" t="e">
        <f t="shared" si="3"/>
        <v>#REF!</v>
      </c>
      <c r="Y14" s="18" t="e">
        <f t="shared" si="4"/>
        <v>#REF!</v>
      </c>
    </row>
    <row r="15" spans="1:28" ht="12.75">
      <c r="B15" s="10">
        <v>100</v>
      </c>
      <c r="C15" s="10">
        <v>34</v>
      </c>
      <c r="D15" s="10">
        <v>76</v>
      </c>
      <c r="E15" s="10">
        <v>88</v>
      </c>
      <c r="F15" s="10">
        <v>96</v>
      </c>
      <c r="G15" s="11" t="e">
        <f t="shared" si="0"/>
        <v>#REF!</v>
      </c>
      <c r="I15" s="15"/>
      <c r="J15" s="16">
        <v>65</v>
      </c>
      <c r="K15" s="17">
        <v>25</v>
      </c>
      <c r="L15" s="17">
        <v>35</v>
      </c>
      <c r="M15" s="17">
        <v>45</v>
      </c>
      <c r="N15" s="17">
        <v>55</v>
      </c>
      <c r="O15" s="17">
        <v>66</v>
      </c>
      <c r="P15" s="17">
        <v>86</v>
      </c>
      <c r="Q15" s="17">
        <v>108</v>
      </c>
      <c r="R15" s="17">
        <v>128</v>
      </c>
      <c r="S15" s="17">
        <v>148</v>
      </c>
      <c r="T15" s="17">
        <v>170</v>
      </c>
      <c r="U15" s="17">
        <v>190</v>
      </c>
      <c r="V15" s="18" t="e">
        <f t="shared" si="1"/>
        <v>#REF!</v>
      </c>
      <c r="W15" s="18" t="e">
        <f t="shared" si="2"/>
        <v>#REF!</v>
      </c>
      <c r="X15" s="18" t="e">
        <f t="shared" si="3"/>
        <v>#REF!</v>
      </c>
      <c r="Y15" s="18" t="e">
        <f t="shared" si="4"/>
        <v>#REF!</v>
      </c>
    </row>
    <row r="16" spans="1:28" ht="12.75">
      <c r="B16" s="10">
        <v>150</v>
      </c>
      <c r="C16" s="10">
        <v>42</v>
      </c>
      <c r="D16" s="10">
        <v>94</v>
      </c>
      <c r="E16" s="10">
        <v>107</v>
      </c>
      <c r="F16" s="10">
        <v>117</v>
      </c>
      <c r="G16" s="11" t="e">
        <f t="shared" si="0"/>
        <v>#REF!</v>
      </c>
      <c r="I16" s="15"/>
      <c r="J16" s="16">
        <v>80</v>
      </c>
      <c r="K16" s="17">
        <v>28</v>
      </c>
      <c r="L16" s="17">
        <v>38</v>
      </c>
      <c r="M16" s="17">
        <v>50</v>
      </c>
      <c r="N16" s="17">
        <v>60</v>
      </c>
      <c r="O16" s="17">
        <v>71</v>
      </c>
      <c r="P16" s="17">
        <v>93</v>
      </c>
      <c r="Q16" s="17">
        <v>114</v>
      </c>
      <c r="R16" s="17">
        <v>136</v>
      </c>
      <c r="S16" s="17">
        <v>158</v>
      </c>
      <c r="T16" s="17">
        <v>180</v>
      </c>
      <c r="U16" s="17">
        <v>202</v>
      </c>
      <c r="V16" s="18" t="e">
        <f t="shared" si="1"/>
        <v>#REF!</v>
      </c>
      <c r="W16" s="18" t="e">
        <f t="shared" si="2"/>
        <v>#REF!</v>
      </c>
      <c r="X16" s="18" t="e">
        <f t="shared" si="3"/>
        <v>#REF!</v>
      </c>
      <c r="Y16" s="18" t="e">
        <f t="shared" si="4"/>
        <v>#REF!</v>
      </c>
    </row>
    <row r="17" spans="2:25" ht="12.75">
      <c r="B17" s="10">
        <v>200</v>
      </c>
      <c r="C17" s="10">
        <v>51</v>
      </c>
      <c r="D17" s="10">
        <v>113</v>
      </c>
      <c r="E17" s="10">
        <v>130</v>
      </c>
      <c r="F17" s="10">
        <v>142</v>
      </c>
      <c r="G17" s="11" t="e">
        <f t="shared" si="0"/>
        <v>#REF!</v>
      </c>
      <c r="I17" s="15"/>
      <c r="J17" s="16">
        <v>100</v>
      </c>
      <c r="K17" s="17">
        <v>31</v>
      </c>
      <c r="L17" s="17">
        <v>43</v>
      </c>
      <c r="M17" s="17">
        <v>55</v>
      </c>
      <c r="N17" s="17">
        <v>67</v>
      </c>
      <c r="O17" s="17">
        <v>77</v>
      </c>
      <c r="P17" s="17">
        <v>101</v>
      </c>
      <c r="Q17" s="17">
        <v>125</v>
      </c>
      <c r="R17" s="17">
        <v>148</v>
      </c>
      <c r="S17" s="17">
        <v>172</v>
      </c>
      <c r="T17" s="17">
        <v>195</v>
      </c>
      <c r="U17" s="17">
        <v>218</v>
      </c>
      <c r="V17" s="18" t="e">
        <f t="shared" si="1"/>
        <v>#REF!</v>
      </c>
      <c r="W17" s="18" t="e">
        <f t="shared" si="2"/>
        <v>#REF!</v>
      </c>
      <c r="X17" s="18" t="e">
        <f t="shared" si="3"/>
        <v>#REF!</v>
      </c>
      <c r="Y17" s="18" t="e">
        <f t="shared" si="4"/>
        <v>#REF!</v>
      </c>
    </row>
    <row r="18" spans="2:25" ht="12.75">
      <c r="B18" s="10">
        <v>250</v>
      </c>
      <c r="C18" s="10">
        <v>60</v>
      </c>
      <c r="D18" s="10">
        <v>132</v>
      </c>
      <c r="E18" s="10">
        <v>150</v>
      </c>
      <c r="F18" s="10">
        <v>163</v>
      </c>
      <c r="G18" s="11" t="e">
        <f t="shared" si="0"/>
        <v>#REF!</v>
      </c>
      <c r="I18" s="15"/>
      <c r="J18" s="16">
        <v>125</v>
      </c>
      <c r="K18" s="17">
        <v>35</v>
      </c>
      <c r="L18" s="17">
        <v>48</v>
      </c>
      <c r="M18" s="17">
        <v>60</v>
      </c>
      <c r="N18" s="17">
        <v>74</v>
      </c>
      <c r="O18" s="17">
        <v>85</v>
      </c>
      <c r="P18" s="17">
        <v>111</v>
      </c>
      <c r="Q18" s="17">
        <v>136</v>
      </c>
      <c r="R18" s="17">
        <v>162</v>
      </c>
      <c r="S18" s="17">
        <v>188</v>
      </c>
      <c r="T18" s="17">
        <v>212</v>
      </c>
      <c r="U18" s="17">
        <v>239</v>
      </c>
      <c r="V18" s="18" t="e">
        <f t="shared" si="1"/>
        <v>#REF!</v>
      </c>
      <c r="W18" s="18" t="e">
        <f t="shared" si="2"/>
        <v>#REF!</v>
      </c>
      <c r="X18" s="18" t="e">
        <f t="shared" si="3"/>
        <v>#REF!</v>
      </c>
      <c r="Y18" s="18" t="e">
        <f t="shared" si="4"/>
        <v>#REF!</v>
      </c>
    </row>
    <row r="19" spans="2:25" ht="12.75">
      <c r="B19" s="10">
        <v>300</v>
      </c>
      <c r="C19" s="10">
        <v>68</v>
      </c>
      <c r="D19" s="10">
        <v>149</v>
      </c>
      <c r="E19" s="10">
        <v>168</v>
      </c>
      <c r="F19" s="10">
        <v>183</v>
      </c>
      <c r="G19" s="11" t="e">
        <f t="shared" si="0"/>
        <v>#REF!</v>
      </c>
      <c r="I19" s="15"/>
      <c r="J19" s="16">
        <v>150</v>
      </c>
      <c r="K19" s="17">
        <v>38</v>
      </c>
      <c r="L19" s="17">
        <v>50</v>
      </c>
      <c r="M19" s="17">
        <v>65</v>
      </c>
      <c r="N19" s="17">
        <v>80</v>
      </c>
      <c r="O19" s="17">
        <v>94</v>
      </c>
      <c r="P19" s="17">
        <v>120</v>
      </c>
      <c r="Q19" s="17">
        <v>148</v>
      </c>
      <c r="R19" s="17">
        <v>175</v>
      </c>
      <c r="S19" s="17">
        <v>205</v>
      </c>
      <c r="T19" s="17">
        <v>230</v>
      </c>
      <c r="U19" s="17">
        <v>260</v>
      </c>
      <c r="V19" s="18" t="e">
        <f t="shared" si="1"/>
        <v>#REF!</v>
      </c>
      <c r="W19" s="18" t="e">
        <f t="shared" si="2"/>
        <v>#REF!</v>
      </c>
      <c r="X19" s="18" t="e">
        <f t="shared" si="3"/>
        <v>#REF!</v>
      </c>
      <c r="Y19" s="18" t="e">
        <f t="shared" si="4"/>
        <v>#REF!</v>
      </c>
    </row>
    <row r="20" spans="2:25" ht="12.75">
      <c r="B20" s="10">
        <v>350</v>
      </c>
      <c r="C20" s="10">
        <v>76</v>
      </c>
      <c r="D20" s="10">
        <v>164</v>
      </c>
      <c r="E20" s="10">
        <v>183</v>
      </c>
      <c r="F20" s="10">
        <v>202</v>
      </c>
      <c r="G20" s="11" t="e">
        <f t="shared" si="0"/>
        <v>#REF!</v>
      </c>
      <c r="I20" s="15"/>
      <c r="J20" s="16">
        <v>175</v>
      </c>
      <c r="K20" s="17">
        <v>42</v>
      </c>
      <c r="L20" s="17">
        <v>58</v>
      </c>
      <c r="M20" s="17">
        <v>73</v>
      </c>
      <c r="N20" s="17">
        <v>88</v>
      </c>
      <c r="O20" s="17">
        <v>103</v>
      </c>
      <c r="P20" s="17">
        <v>130</v>
      </c>
      <c r="Q20" s="17">
        <v>162</v>
      </c>
      <c r="R20" s="17">
        <v>192</v>
      </c>
      <c r="S20" s="17">
        <v>223</v>
      </c>
      <c r="T20" s="17">
        <v>250</v>
      </c>
      <c r="U20" s="17">
        <v>280</v>
      </c>
      <c r="V20" s="18" t="e">
        <f t="shared" si="1"/>
        <v>#REF!</v>
      </c>
      <c r="W20" s="18" t="e">
        <f t="shared" si="2"/>
        <v>#REF!</v>
      </c>
      <c r="X20" s="18" t="e">
        <f t="shared" si="3"/>
        <v>#REF!</v>
      </c>
      <c r="Y20" s="18" t="e">
        <f t="shared" si="4"/>
        <v>#REF!</v>
      </c>
    </row>
    <row r="21" spans="2:25" ht="12.75">
      <c r="B21" s="10">
        <v>400</v>
      </c>
      <c r="C21" s="10">
        <v>82</v>
      </c>
      <c r="D21" s="10">
        <v>180</v>
      </c>
      <c r="E21" s="10">
        <v>203</v>
      </c>
      <c r="F21" s="10">
        <v>219</v>
      </c>
      <c r="G21" s="11" t="e">
        <f t="shared" si="0"/>
        <v>#REF!</v>
      </c>
      <c r="I21" s="15"/>
      <c r="J21" s="16">
        <v>200</v>
      </c>
      <c r="K21" s="17">
        <v>46</v>
      </c>
      <c r="L21" s="17">
        <v>60</v>
      </c>
      <c r="M21" s="17">
        <v>78</v>
      </c>
      <c r="N21" s="17">
        <v>95</v>
      </c>
      <c r="O21" s="17">
        <v>110</v>
      </c>
      <c r="P21" s="17">
        <v>140</v>
      </c>
      <c r="Q21" s="17">
        <v>175</v>
      </c>
      <c r="R21" s="17">
        <v>208</v>
      </c>
      <c r="S21" s="17">
        <v>240</v>
      </c>
      <c r="T21" s="17">
        <v>270</v>
      </c>
      <c r="U21" s="17">
        <v>302</v>
      </c>
      <c r="V21" s="18" t="e">
        <f t="shared" si="1"/>
        <v>#REF!</v>
      </c>
      <c r="W21" s="18" t="e">
        <f t="shared" si="2"/>
        <v>#REF!</v>
      </c>
      <c r="X21" s="18" t="e">
        <f t="shared" si="3"/>
        <v>#REF!</v>
      </c>
      <c r="Y21" s="18" t="e">
        <f t="shared" si="4"/>
        <v>#REF!</v>
      </c>
    </row>
    <row r="22" spans="2:25" ht="12.75">
      <c r="B22" s="10">
        <v>450</v>
      </c>
      <c r="C22" s="10">
        <v>91</v>
      </c>
      <c r="D22" s="10">
        <v>198</v>
      </c>
      <c r="E22" s="10">
        <v>223</v>
      </c>
      <c r="F22" s="10">
        <v>241</v>
      </c>
      <c r="G22" s="11" t="e">
        <f t="shared" si="0"/>
        <v>#REF!</v>
      </c>
      <c r="I22" s="15"/>
      <c r="J22" s="16">
        <v>250</v>
      </c>
      <c r="K22" s="17">
        <v>53</v>
      </c>
      <c r="L22" s="17">
        <v>70</v>
      </c>
      <c r="M22" s="17">
        <v>87</v>
      </c>
      <c r="N22" s="17">
        <v>107</v>
      </c>
      <c r="O22" s="17">
        <v>125</v>
      </c>
      <c r="P22" s="17">
        <v>160</v>
      </c>
      <c r="Q22" s="17">
        <v>198</v>
      </c>
      <c r="R22" s="17">
        <v>233</v>
      </c>
      <c r="S22" s="17">
        <v>268</v>
      </c>
      <c r="T22" s="17">
        <v>305</v>
      </c>
      <c r="U22" s="17">
        <v>340</v>
      </c>
      <c r="V22" s="18" t="e">
        <f t="shared" si="1"/>
        <v>#REF!</v>
      </c>
      <c r="W22" s="18" t="e">
        <f t="shared" si="2"/>
        <v>#REF!</v>
      </c>
      <c r="X22" s="18" t="e">
        <f t="shared" si="3"/>
        <v>#REF!</v>
      </c>
      <c r="Y22" s="18" t="e">
        <f t="shared" si="4"/>
        <v>#REF!</v>
      </c>
    </row>
    <row r="23" spans="2:25" ht="12.75">
      <c r="B23" s="10">
        <v>500</v>
      </c>
      <c r="C23" s="10">
        <v>101</v>
      </c>
      <c r="D23" s="10">
        <v>216</v>
      </c>
      <c r="E23" s="10">
        <v>243</v>
      </c>
      <c r="F23" s="10">
        <v>261</v>
      </c>
      <c r="G23" s="11" t="e">
        <f t="shared" si="0"/>
        <v>#REF!</v>
      </c>
      <c r="I23" s="15"/>
      <c r="J23" s="16">
        <v>300</v>
      </c>
      <c r="K23" s="17">
        <v>60</v>
      </c>
      <c r="L23" s="17">
        <v>80</v>
      </c>
      <c r="M23" s="17">
        <v>100</v>
      </c>
      <c r="N23" s="17">
        <v>120</v>
      </c>
      <c r="O23" s="17">
        <v>140</v>
      </c>
      <c r="P23" s="17">
        <v>180</v>
      </c>
      <c r="Q23" s="17">
        <v>220</v>
      </c>
      <c r="R23" s="17">
        <v>260</v>
      </c>
      <c r="S23" s="17">
        <v>300</v>
      </c>
      <c r="T23" s="17">
        <v>340</v>
      </c>
      <c r="U23" s="17">
        <v>380</v>
      </c>
      <c r="V23" s="18" t="e">
        <f t="shared" si="1"/>
        <v>#REF!</v>
      </c>
      <c r="W23" s="18" t="e">
        <f t="shared" si="2"/>
        <v>#REF!</v>
      </c>
      <c r="X23" s="18" t="e">
        <f t="shared" si="3"/>
        <v>#REF!</v>
      </c>
      <c r="Y23" s="18" t="e">
        <f t="shared" si="4"/>
        <v>#REF!</v>
      </c>
    </row>
    <row r="24" spans="2:25" ht="12.75">
      <c r="B24" s="10">
        <v>600</v>
      </c>
      <c r="C24" s="10">
        <v>114</v>
      </c>
      <c r="D24" s="10">
        <v>246</v>
      </c>
      <c r="E24" s="10">
        <v>277</v>
      </c>
      <c r="F24" s="10">
        <v>298</v>
      </c>
      <c r="G24" s="11" t="e">
        <f t="shared" si="0"/>
        <v>#REF!</v>
      </c>
      <c r="I24" s="15"/>
      <c r="J24" s="16">
        <v>350</v>
      </c>
      <c r="K24" s="17">
        <v>71</v>
      </c>
      <c r="L24" s="17">
        <v>93</v>
      </c>
      <c r="M24" s="17">
        <v>114</v>
      </c>
      <c r="N24" s="17">
        <v>135</v>
      </c>
      <c r="O24" s="17">
        <v>156</v>
      </c>
      <c r="P24" s="17">
        <v>199</v>
      </c>
      <c r="Q24" s="17">
        <v>240</v>
      </c>
      <c r="R24" s="17">
        <v>283</v>
      </c>
      <c r="S24" s="17">
        <v>326</v>
      </c>
      <c r="T24" s="17">
        <v>370</v>
      </c>
      <c r="U24" s="17">
        <v>410</v>
      </c>
      <c r="V24" s="18" t="e">
        <f t="shared" si="1"/>
        <v>#REF!</v>
      </c>
      <c r="W24" s="18" t="e">
        <f t="shared" si="2"/>
        <v>#REF!</v>
      </c>
      <c r="X24" s="18" t="e">
        <f t="shared" si="3"/>
        <v>#REF!</v>
      </c>
      <c r="Y24" s="18" t="e">
        <f t="shared" si="4"/>
        <v>#REF!</v>
      </c>
    </row>
    <row r="25" spans="2:25" ht="12.75">
      <c r="B25" s="10">
        <v>700</v>
      </c>
      <c r="C25" s="10">
        <v>125</v>
      </c>
      <c r="D25" s="10">
        <v>272</v>
      </c>
      <c r="E25" s="10">
        <v>306</v>
      </c>
      <c r="F25" s="10">
        <v>327</v>
      </c>
      <c r="G25" s="11" t="e">
        <f t="shared" si="0"/>
        <v>#REF!</v>
      </c>
      <c r="I25" s="15"/>
      <c r="J25" s="16">
        <v>400</v>
      </c>
      <c r="K25" s="17">
        <v>82</v>
      </c>
      <c r="L25" s="17">
        <v>105</v>
      </c>
      <c r="M25" s="17">
        <v>128</v>
      </c>
      <c r="N25" s="17">
        <v>150</v>
      </c>
      <c r="O25" s="17">
        <v>173</v>
      </c>
      <c r="P25" s="17">
        <v>218</v>
      </c>
      <c r="Q25" s="17">
        <v>260</v>
      </c>
      <c r="R25" s="17">
        <v>306</v>
      </c>
      <c r="S25" s="17">
        <v>352</v>
      </c>
      <c r="T25" s="17">
        <v>398</v>
      </c>
      <c r="U25" s="17">
        <v>440</v>
      </c>
      <c r="V25" s="18" t="e">
        <f t="shared" si="1"/>
        <v>#REF!</v>
      </c>
      <c r="W25" s="18" t="e">
        <f t="shared" si="2"/>
        <v>#REF!</v>
      </c>
      <c r="X25" s="18" t="e">
        <f t="shared" si="3"/>
        <v>#REF!</v>
      </c>
      <c r="Y25" s="18" t="e">
        <f t="shared" si="4"/>
        <v>#REF!</v>
      </c>
    </row>
    <row r="26" spans="2:25" ht="12.75">
      <c r="B26" s="10">
        <v>800</v>
      </c>
      <c r="C26" s="10">
        <v>141</v>
      </c>
      <c r="D26" s="10">
        <v>304</v>
      </c>
      <c r="E26" s="10">
        <v>341</v>
      </c>
      <c r="F26" s="10">
        <v>364</v>
      </c>
      <c r="G26" s="11" t="e">
        <f t="shared" si="0"/>
        <v>#REF!</v>
      </c>
      <c r="I26" s="15"/>
      <c r="J26" s="16">
        <v>450</v>
      </c>
      <c r="K26" s="17">
        <v>89</v>
      </c>
      <c r="L26" s="17">
        <v>113</v>
      </c>
      <c r="M26" s="17">
        <v>136</v>
      </c>
      <c r="N26" s="17">
        <v>160</v>
      </c>
      <c r="O26" s="17">
        <v>185</v>
      </c>
      <c r="P26" s="17">
        <v>235</v>
      </c>
      <c r="Q26" s="17">
        <v>280</v>
      </c>
      <c r="R26" s="17">
        <v>330</v>
      </c>
      <c r="S26" s="17">
        <v>375</v>
      </c>
      <c r="T26" s="17">
        <v>420</v>
      </c>
      <c r="U26" s="17">
        <v>470</v>
      </c>
      <c r="V26" s="18" t="e">
        <f t="shared" si="1"/>
        <v>#REF!</v>
      </c>
      <c r="W26" s="18" t="e">
        <f t="shared" si="2"/>
        <v>#REF!</v>
      </c>
      <c r="X26" s="18" t="e">
        <f t="shared" si="3"/>
        <v>#REF!</v>
      </c>
      <c r="Y26" s="18" t="e">
        <f t="shared" si="4"/>
        <v>#REF!</v>
      </c>
    </row>
    <row r="27" spans="2:25" ht="12.75">
      <c r="B27" s="10">
        <v>900</v>
      </c>
      <c r="C27" s="10">
        <v>155</v>
      </c>
      <c r="D27" s="10">
        <v>333</v>
      </c>
      <c r="E27" s="10">
        <v>373</v>
      </c>
      <c r="F27" s="10">
        <v>399</v>
      </c>
      <c r="G27" s="11" t="e">
        <f t="shared" si="0"/>
        <v>#REF!</v>
      </c>
      <c r="I27" s="15"/>
      <c r="J27" s="16">
        <v>500</v>
      </c>
      <c r="K27" s="17">
        <v>95</v>
      </c>
      <c r="L27" s="17">
        <v>120</v>
      </c>
      <c r="M27" s="17">
        <v>145</v>
      </c>
      <c r="N27" s="17">
        <v>170</v>
      </c>
      <c r="O27" s="17">
        <v>196</v>
      </c>
      <c r="P27" s="17">
        <v>245</v>
      </c>
      <c r="Q27" s="17">
        <v>300</v>
      </c>
      <c r="R27" s="17">
        <v>350</v>
      </c>
      <c r="S27" s="17">
        <v>400</v>
      </c>
      <c r="T27" s="17">
        <v>450</v>
      </c>
      <c r="U27" s="17">
        <v>500</v>
      </c>
      <c r="V27" s="18" t="e">
        <f t="shared" si="1"/>
        <v>#REF!</v>
      </c>
      <c r="W27" s="18" t="e">
        <f t="shared" si="2"/>
        <v>#REF!</v>
      </c>
      <c r="X27" s="18" t="e">
        <f t="shared" si="3"/>
        <v>#REF!</v>
      </c>
      <c r="Y27" s="18" t="e">
        <f t="shared" si="4"/>
        <v>#REF!</v>
      </c>
    </row>
    <row r="28" spans="2:25" ht="12.75">
      <c r="B28" s="10">
        <v>1000</v>
      </c>
      <c r="C28" s="10">
        <v>170</v>
      </c>
      <c r="D28" s="10">
        <v>366</v>
      </c>
      <c r="E28" s="10">
        <v>410</v>
      </c>
      <c r="F28" s="10">
        <v>436</v>
      </c>
      <c r="G28" s="11" t="e">
        <f t="shared" si="0"/>
        <v>#REF!</v>
      </c>
      <c r="I28" s="15"/>
      <c r="J28" s="16">
        <v>600</v>
      </c>
      <c r="K28" s="17">
        <v>104</v>
      </c>
      <c r="L28" s="17">
        <v>133</v>
      </c>
      <c r="M28" s="17">
        <v>160</v>
      </c>
      <c r="N28" s="17">
        <v>190</v>
      </c>
      <c r="O28" s="17">
        <v>218</v>
      </c>
      <c r="P28" s="17">
        <v>275</v>
      </c>
      <c r="Q28" s="17">
        <v>330</v>
      </c>
      <c r="R28" s="17">
        <v>385</v>
      </c>
      <c r="S28" s="17">
        <v>440</v>
      </c>
      <c r="T28" s="17">
        <v>500</v>
      </c>
      <c r="U28" s="17">
        <v>555</v>
      </c>
      <c r="V28" s="18" t="e">
        <f t="shared" si="1"/>
        <v>#REF!</v>
      </c>
      <c r="W28" s="18" t="e">
        <f t="shared" si="2"/>
        <v>#REF!</v>
      </c>
      <c r="X28" s="18" t="e">
        <f t="shared" si="3"/>
        <v>#REF!</v>
      </c>
      <c r="Y28" s="18" t="e">
        <f t="shared" si="4"/>
        <v>#REF!</v>
      </c>
    </row>
    <row r="29" spans="2:25" ht="12.75">
      <c r="B29" s="10">
        <v>1200</v>
      </c>
      <c r="C29" s="10">
        <v>200</v>
      </c>
      <c r="D29" s="10">
        <v>429</v>
      </c>
      <c r="E29" s="10">
        <v>482</v>
      </c>
      <c r="F29" s="10">
        <v>508</v>
      </c>
      <c r="G29" s="11" t="e">
        <f t="shared" si="0"/>
        <v>#REF!</v>
      </c>
      <c r="I29" s="15"/>
      <c r="J29" s="16">
        <v>700</v>
      </c>
      <c r="K29" s="17">
        <v>115</v>
      </c>
      <c r="L29" s="17">
        <v>145</v>
      </c>
      <c r="M29" s="17">
        <v>176</v>
      </c>
      <c r="N29" s="17">
        <v>206</v>
      </c>
      <c r="O29" s="17">
        <v>238</v>
      </c>
      <c r="P29" s="17">
        <v>297</v>
      </c>
      <c r="Q29" s="17">
        <v>358</v>
      </c>
      <c r="R29" s="17">
        <v>420</v>
      </c>
      <c r="S29" s="17">
        <v>480</v>
      </c>
      <c r="T29" s="17">
        <v>542</v>
      </c>
      <c r="U29" s="17">
        <v>602</v>
      </c>
      <c r="V29" s="18" t="e">
        <f t="shared" si="1"/>
        <v>#REF!</v>
      </c>
      <c r="W29" s="18" t="e">
        <f t="shared" si="2"/>
        <v>#REF!</v>
      </c>
      <c r="X29" s="18" t="e">
        <f t="shared" si="3"/>
        <v>#REF!</v>
      </c>
      <c r="Y29" s="18" t="e">
        <f t="shared" si="4"/>
        <v>#REF!</v>
      </c>
    </row>
    <row r="30" spans="2:25" ht="12.75">
      <c r="B30" s="10">
        <v>1400</v>
      </c>
      <c r="C30" s="10">
        <v>228</v>
      </c>
      <c r="D30" s="10">
        <v>488</v>
      </c>
      <c r="E30" s="10">
        <v>554</v>
      </c>
      <c r="F30" s="10">
        <v>580</v>
      </c>
      <c r="G30" s="11" t="e">
        <f t="shared" si="0"/>
        <v>#REF!</v>
      </c>
      <c r="I30" s="15"/>
      <c r="J30" s="16">
        <v>800</v>
      </c>
      <c r="K30" s="17">
        <v>135</v>
      </c>
      <c r="L30" s="17">
        <v>168</v>
      </c>
      <c r="M30" s="17">
        <v>200</v>
      </c>
      <c r="N30" s="17">
        <v>233</v>
      </c>
      <c r="O30" s="17">
        <v>266</v>
      </c>
      <c r="P30" s="17">
        <v>330</v>
      </c>
      <c r="Q30" s="17">
        <v>398</v>
      </c>
      <c r="R30" s="17">
        <v>464</v>
      </c>
      <c r="S30" s="17">
        <v>535</v>
      </c>
      <c r="T30" s="17">
        <v>600</v>
      </c>
      <c r="U30" s="17">
        <v>665</v>
      </c>
      <c r="V30" s="18" t="e">
        <f t="shared" si="1"/>
        <v>#REF!</v>
      </c>
      <c r="W30" s="18" t="e">
        <f t="shared" si="2"/>
        <v>#REF!</v>
      </c>
      <c r="X30" s="18" t="e">
        <f t="shared" si="3"/>
        <v>#REF!</v>
      </c>
      <c r="Y30" s="18" t="e">
        <f t="shared" si="4"/>
        <v>#REF!</v>
      </c>
    </row>
    <row r="31" spans="2:25" ht="12.75">
      <c r="I31" s="15"/>
      <c r="J31" s="16">
        <v>900</v>
      </c>
      <c r="K31" s="17">
        <v>155</v>
      </c>
      <c r="L31" s="17">
        <v>190</v>
      </c>
      <c r="M31" s="17">
        <v>225</v>
      </c>
      <c r="N31" s="17">
        <v>260</v>
      </c>
      <c r="O31" s="17">
        <v>296</v>
      </c>
      <c r="P31" s="17">
        <v>370</v>
      </c>
      <c r="Q31" s="17">
        <v>440</v>
      </c>
      <c r="R31" s="17">
        <v>515</v>
      </c>
      <c r="S31" s="17">
        <v>585</v>
      </c>
      <c r="T31" s="17">
        <v>655</v>
      </c>
      <c r="U31" s="17">
        <v>725</v>
      </c>
      <c r="V31" s="18" t="e">
        <f t="shared" si="1"/>
        <v>#REF!</v>
      </c>
      <c r="W31" s="18" t="e">
        <f t="shared" si="2"/>
        <v>#REF!</v>
      </c>
      <c r="X31" s="18" t="e">
        <f t="shared" si="3"/>
        <v>#REF!</v>
      </c>
      <c r="Y31" s="18" t="e">
        <f t="shared" si="4"/>
        <v>#REF!</v>
      </c>
    </row>
    <row r="32" spans="2:25" ht="12.75">
      <c r="I32" s="15"/>
      <c r="J32" s="16">
        <v>1000</v>
      </c>
      <c r="K32" s="17">
        <v>180</v>
      </c>
      <c r="L32" s="17">
        <v>220</v>
      </c>
      <c r="M32" s="17">
        <v>255</v>
      </c>
      <c r="N32" s="17">
        <v>292</v>
      </c>
      <c r="O32" s="17">
        <v>330</v>
      </c>
      <c r="P32" s="17">
        <v>407</v>
      </c>
      <c r="Q32" s="17">
        <v>485</v>
      </c>
      <c r="R32" s="17">
        <v>565</v>
      </c>
      <c r="S32" s="17">
        <v>640</v>
      </c>
      <c r="T32" s="17">
        <v>720</v>
      </c>
      <c r="U32" s="17">
        <v>793</v>
      </c>
      <c r="V32" s="18" t="e">
        <f t="shared" si="1"/>
        <v>#REF!</v>
      </c>
      <c r="W32" s="18" t="e">
        <f t="shared" si="2"/>
        <v>#REF!</v>
      </c>
      <c r="X32" s="18" t="e">
        <f t="shared" si="3"/>
        <v>#REF!</v>
      </c>
      <c r="Y32" s="18" t="e">
        <f t="shared" si="4"/>
        <v>#REF!</v>
      </c>
    </row>
    <row r="33" spans="10:25" ht="12.75">
      <c r="J33" s="17">
        <v>1400</v>
      </c>
      <c r="K33" s="17">
        <v>230</v>
      </c>
      <c r="L33" s="17">
        <v>280</v>
      </c>
      <c r="M33" s="17">
        <v>325</v>
      </c>
      <c r="N33" s="17">
        <v>380</v>
      </c>
      <c r="O33" s="17">
        <v>430</v>
      </c>
      <c r="P33" s="17">
        <v>532</v>
      </c>
      <c r="Q33" s="17">
        <v>630</v>
      </c>
      <c r="R33" s="17">
        <v>740</v>
      </c>
      <c r="S33" s="17">
        <v>840</v>
      </c>
      <c r="T33" s="17">
        <v>940</v>
      </c>
      <c r="U33" s="17">
        <v>1040</v>
      </c>
      <c r="V33" s="18" t="e">
        <f t="shared" si="1"/>
        <v>#REF!</v>
      </c>
      <c r="W33" s="18" t="e">
        <f t="shared" si="2"/>
        <v>#REF!</v>
      </c>
      <c r="X33" s="18" t="e">
        <f t="shared" si="3"/>
        <v>#REF!</v>
      </c>
      <c r="Y33" s="18" t="e">
        <f t="shared" si="4"/>
        <v>#REF!</v>
      </c>
    </row>
    <row r="36" spans="10:25" ht="15.75" customHeight="1">
      <c r="J36" s="198" t="s">
        <v>29</v>
      </c>
      <c r="K36" s="198"/>
      <c r="L36" s="198"/>
      <c r="M36" s="198"/>
      <c r="N36" s="198"/>
      <c r="O36" s="198"/>
      <c r="P36" s="198"/>
      <c r="Q36" s="198"/>
      <c r="R36" s="198"/>
      <c r="S36" s="4"/>
      <c r="T36" s="4"/>
      <c r="U36" s="4"/>
      <c r="V36" s="4"/>
      <c r="W36" s="4"/>
      <c r="X36" s="4"/>
    </row>
    <row r="37" spans="10:25" ht="12.75">
      <c r="J37" s="198" t="s">
        <v>30</v>
      </c>
      <c r="K37" s="198"/>
      <c r="L37" s="198"/>
      <c r="M37" s="198"/>
      <c r="N37" s="198"/>
      <c r="O37" s="198"/>
      <c r="P37" s="198"/>
      <c r="Q37" s="198"/>
      <c r="R37" s="198"/>
      <c r="S37" s="4"/>
      <c r="T37" s="4"/>
      <c r="U37" s="4"/>
      <c r="V37" s="4"/>
      <c r="W37" s="4"/>
      <c r="X37" s="4"/>
    </row>
    <row r="38" spans="10:25" ht="12.75">
      <c r="J38" s="198" t="s">
        <v>31</v>
      </c>
      <c r="K38" s="198"/>
      <c r="L38" s="198"/>
      <c r="M38" s="198"/>
      <c r="N38" s="198"/>
      <c r="O38" s="198"/>
      <c r="P38" s="198"/>
      <c r="Q38" s="198"/>
      <c r="R38" s="198"/>
      <c r="S38" s="4"/>
      <c r="T38" s="4"/>
      <c r="U38" s="4"/>
      <c r="V38" s="4"/>
      <c r="W38" s="4"/>
      <c r="X38" s="4"/>
    </row>
    <row r="40" spans="10:25" ht="15" customHeight="1">
      <c r="J40" s="209" t="s">
        <v>32</v>
      </c>
      <c r="K40" s="210" t="s">
        <v>33</v>
      </c>
      <c r="L40" s="211"/>
      <c r="M40" s="211"/>
      <c r="N40" s="211"/>
      <c r="O40" s="211"/>
      <c r="P40" s="211"/>
      <c r="Q40" s="211"/>
      <c r="R40" s="217"/>
      <c r="S40" s="205" t="s">
        <v>34</v>
      </c>
      <c r="T40" s="206"/>
      <c r="U40" s="205" t="s">
        <v>35</v>
      </c>
      <c r="V40" s="206"/>
      <c r="W40" s="214" t="s">
        <v>34</v>
      </c>
      <c r="X40" s="214" t="s">
        <v>35</v>
      </c>
    </row>
    <row r="41" spans="10:25" ht="15" customHeight="1">
      <c r="J41" s="209"/>
      <c r="K41" s="210" t="s">
        <v>36</v>
      </c>
      <c r="L41" s="211"/>
      <c r="M41" s="211"/>
      <c r="N41" s="217"/>
      <c r="O41" s="210" t="s">
        <v>36</v>
      </c>
      <c r="P41" s="211"/>
      <c r="Q41" s="211"/>
      <c r="R41" s="217"/>
      <c r="S41" s="207"/>
      <c r="T41" s="208"/>
      <c r="U41" s="207"/>
      <c r="V41" s="208"/>
      <c r="W41" s="215"/>
      <c r="X41" s="215"/>
    </row>
    <row r="42" spans="10:25" ht="12.75" customHeight="1">
      <c r="J42" s="209"/>
      <c r="K42" s="210" t="s">
        <v>37</v>
      </c>
      <c r="L42" s="211"/>
      <c r="M42" s="211"/>
      <c r="N42" s="217"/>
      <c r="O42" s="210" t="s">
        <v>38</v>
      </c>
      <c r="P42" s="211"/>
      <c r="Q42" s="211"/>
      <c r="R42" s="217"/>
      <c r="S42" s="207"/>
      <c r="T42" s="208"/>
      <c r="U42" s="207"/>
      <c r="V42" s="208"/>
      <c r="W42" s="215"/>
      <c r="X42" s="215"/>
    </row>
    <row r="43" spans="10:25" ht="12.75">
      <c r="J43" s="209"/>
      <c r="K43" s="210" t="s">
        <v>39</v>
      </c>
      <c r="L43" s="211"/>
      <c r="M43" s="211"/>
      <c r="N43" s="211"/>
      <c r="O43" s="211"/>
      <c r="P43" s="211"/>
      <c r="Q43" s="211"/>
      <c r="R43" s="217"/>
      <c r="S43" s="207"/>
      <c r="T43" s="208"/>
      <c r="U43" s="207"/>
      <c r="V43" s="208"/>
      <c r="W43" s="215"/>
      <c r="X43" s="215"/>
    </row>
    <row r="44" spans="10:25" ht="12.75">
      <c r="J44" s="209"/>
      <c r="K44" s="8" t="s">
        <v>40</v>
      </c>
      <c r="L44" s="8" t="s">
        <v>41</v>
      </c>
      <c r="M44" s="8" t="s">
        <v>40</v>
      </c>
      <c r="N44" s="8" t="s">
        <v>41</v>
      </c>
      <c r="O44" s="8" t="s">
        <v>40</v>
      </c>
      <c r="P44" s="8" t="s">
        <v>41</v>
      </c>
      <c r="Q44" s="8" t="s">
        <v>40</v>
      </c>
      <c r="R44" s="8" t="s">
        <v>41</v>
      </c>
      <c r="S44" s="207"/>
      <c r="T44" s="208"/>
      <c r="U44" s="207"/>
      <c r="V44" s="208"/>
      <c r="W44" s="215"/>
      <c r="X44" s="215"/>
    </row>
    <row r="45" spans="10:25" ht="13.5" customHeight="1">
      <c r="J45" s="209"/>
      <c r="K45" s="210" t="s">
        <v>42</v>
      </c>
      <c r="L45" s="211"/>
      <c r="M45" s="211"/>
      <c r="N45" s="211"/>
      <c r="O45" s="211"/>
      <c r="P45" s="211"/>
      <c r="Q45" s="211"/>
      <c r="R45" s="217"/>
      <c r="S45" s="212"/>
      <c r="T45" s="213"/>
      <c r="U45" s="212"/>
      <c r="V45" s="213"/>
      <c r="W45" s="216"/>
      <c r="X45" s="216"/>
    </row>
    <row r="46" spans="10:25" ht="12.75">
      <c r="J46" s="209"/>
      <c r="K46" s="8">
        <v>65</v>
      </c>
      <c r="L46" s="8">
        <v>50</v>
      </c>
      <c r="M46" s="8">
        <v>90</v>
      </c>
      <c r="N46" s="8">
        <v>50</v>
      </c>
      <c r="O46" s="8">
        <v>65</v>
      </c>
      <c r="P46" s="8">
        <v>50</v>
      </c>
      <c r="Q46" s="8">
        <v>90</v>
      </c>
      <c r="R46" s="8">
        <v>50</v>
      </c>
      <c r="S46" s="19">
        <f>(65+50)/2</f>
        <v>57.5</v>
      </c>
      <c r="T46" s="19">
        <f>(90+50)/2</f>
        <v>70</v>
      </c>
      <c r="U46" s="19">
        <f>(65+50)/2</f>
        <v>57.5</v>
      </c>
      <c r="V46" s="19">
        <f>(90+50)/2</f>
        <v>70</v>
      </c>
      <c r="W46" s="20" t="e">
        <f>#REF!</f>
        <v>#REF!</v>
      </c>
      <c r="X46" s="21" t="e">
        <f>#REF!</f>
        <v>#REF!</v>
      </c>
    </row>
    <row r="47" spans="10:25" ht="12.75">
      <c r="J47" s="17">
        <v>25</v>
      </c>
      <c r="K47" s="17">
        <v>31</v>
      </c>
      <c r="L47" s="17">
        <v>23</v>
      </c>
      <c r="M47" s="17">
        <v>41</v>
      </c>
      <c r="N47" s="17">
        <v>22</v>
      </c>
      <c r="O47" s="17">
        <v>28</v>
      </c>
      <c r="P47" s="17">
        <v>22</v>
      </c>
      <c r="Q47" s="17">
        <v>38</v>
      </c>
      <c r="R47" s="17">
        <v>21</v>
      </c>
      <c r="S47" s="22">
        <f>K47+L47</f>
        <v>54</v>
      </c>
      <c r="T47" s="22">
        <f>M47+N47</f>
        <v>63</v>
      </c>
      <c r="U47" s="22">
        <f>O47+P47</f>
        <v>50</v>
      </c>
      <c r="V47" s="22">
        <f>Q47+R47</f>
        <v>59</v>
      </c>
      <c r="W47" s="22" t="e">
        <f>S47+(T47-S47)*($W$46-$S$46)/($T$46-$S$46)</f>
        <v>#REF!</v>
      </c>
      <c r="X47" s="18" t="e">
        <f>U47+(V47-U47)*($X$46-$U$46)/($V$46-$U$46)</f>
        <v>#REF!</v>
      </c>
    </row>
    <row r="48" spans="10:25" ht="12.75">
      <c r="J48" s="17">
        <v>50</v>
      </c>
      <c r="K48" s="17">
        <v>38</v>
      </c>
      <c r="L48" s="17">
        <v>29</v>
      </c>
      <c r="M48" s="17">
        <v>52</v>
      </c>
      <c r="N48" s="17">
        <v>28</v>
      </c>
      <c r="O48" s="17">
        <v>34</v>
      </c>
      <c r="P48" s="17">
        <v>27</v>
      </c>
      <c r="Q48" s="17">
        <v>46</v>
      </c>
      <c r="R48" s="17">
        <v>25</v>
      </c>
      <c r="S48" s="22">
        <f t="shared" ref="S48:S63" si="5">K48+L48</f>
        <v>67</v>
      </c>
      <c r="T48" s="22">
        <f t="shared" ref="T48:T63" si="6">M48+N48</f>
        <v>80</v>
      </c>
      <c r="U48" s="22">
        <f t="shared" ref="U48:U63" si="7">O48+P48</f>
        <v>61</v>
      </c>
      <c r="V48" s="22">
        <f t="shared" ref="V48:V63" si="8">Q48+R48</f>
        <v>71</v>
      </c>
      <c r="W48" s="22" t="e">
        <f t="shared" ref="W48:W63" si="9">S48+(T48-S48)*($W$46-$S$46)/($T$46-$S$46)</f>
        <v>#REF!</v>
      </c>
      <c r="X48" s="18" t="e">
        <f t="shared" ref="X48:X63" si="10">U48+(V48-U48)*($X$46-$U$46)/($V$46-$U$46)</f>
        <v>#REF!</v>
      </c>
    </row>
    <row r="49" spans="10:24" ht="12.75">
      <c r="J49" s="17">
        <v>65</v>
      </c>
      <c r="K49" s="17">
        <v>43</v>
      </c>
      <c r="L49" s="17">
        <v>33</v>
      </c>
      <c r="M49" s="17">
        <v>58</v>
      </c>
      <c r="N49" s="17">
        <v>31</v>
      </c>
      <c r="O49" s="17">
        <v>39</v>
      </c>
      <c r="P49" s="17">
        <v>29</v>
      </c>
      <c r="Q49" s="17">
        <v>52</v>
      </c>
      <c r="R49" s="17">
        <v>28</v>
      </c>
      <c r="S49" s="22">
        <f t="shared" si="5"/>
        <v>76</v>
      </c>
      <c r="T49" s="22">
        <f t="shared" si="6"/>
        <v>89</v>
      </c>
      <c r="U49" s="22">
        <f t="shared" si="7"/>
        <v>68</v>
      </c>
      <c r="V49" s="22">
        <f t="shared" si="8"/>
        <v>80</v>
      </c>
      <c r="W49" s="22" t="e">
        <f t="shared" si="9"/>
        <v>#REF!</v>
      </c>
      <c r="X49" s="18" t="e">
        <f t="shared" si="10"/>
        <v>#REF!</v>
      </c>
    </row>
    <row r="50" spans="10:24" ht="12.75">
      <c r="J50" s="17">
        <v>80</v>
      </c>
      <c r="K50" s="17">
        <v>44</v>
      </c>
      <c r="L50" s="17">
        <v>34</v>
      </c>
      <c r="M50" s="17">
        <v>59</v>
      </c>
      <c r="N50" s="17">
        <v>32</v>
      </c>
      <c r="O50" s="17">
        <v>40</v>
      </c>
      <c r="P50" s="17">
        <v>30</v>
      </c>
      <c r="Q50" s="17">
        <v>52</v>
      </c>
      <c r="R50" s="17">
        <v>29</v>
      </c>
      <c r="S50" s="22">
        <f t="shared" si="5"/>
        <v>78</v>
      </c>
      <c r="T50" s="22">
        <f t="shared" si="6"/>
        <v>91</v>
      </c>
      <c r="U50" s="22">
        <f t="shared" si="7"/>
        <v>70</v>
      </c>
      <c r="V50" s="22">
        <f t="shared" si="8"/>
        <v>81</v>
      </c>
      <c r="W50" s="22" t="e">
        <f t="shared" si="9"/>
        <v>#REF!</v>
      </c>
      <c r="X50" s="18" t="e">
        <f t="shared" si="10"/>
        <v>#REF!</v>
      </c>
    </row>
    <row r="51" spans="10:24" ht="12.75">
      <c r="J51" s="17">
        <v>100</v>
      </c>
      <c r="K51" s="17">
        <v>47</v>
      </c>
      <c r="L51" s="17">
        <v>36</v>
      </c>
      <c r="M51" s="17">
        <v>64</v>
      </c>
      <c r="N51" s="17">
        <v>34</v>
      </c>
      <c r="O51" s="17">
        <v>42</v>
      </c>
      <c r="P51" s="17">
        <v>33</v>
      </c>
      <c r="Q51" s="17">
        <v>56</v>
      </c>
      <c r="R51" s="17">
        <v>30</v>
      </c>
      <c r="S51" s="22">
        <f t="shared" si="5"/>
        <v>83</v>
      </c>
      <c r="T51" s="22">
        <f t="shared" si="6"/>
        <v>98</v>
      </c>
      <c r="U51" s="22">
        <f t="shared" si="7"/>
        <v>75</v>
      </c>
      <c r="V51" s="22">
        <f t="shared" si="8"/>
        <v>86</v>
      </c>
      <c r="W51" s="22" t="e">
        <f t="shared" si="9"/>
        <v>#REF!</v>
      </c>
      <c r="X51" s="18" t="e">
        <f t="shared" si="10"/>
        <v>#REF!</v>
      </c>
    </row>
    <row r="52" spans="10:24" ht="12.75">
      <c r="J52" s="17">
        <v>125</v>
      </c>
      <c r="K52" s="17">
        <v>52</v>
      </c>
      <c r="L52" s="17">
        <v>40</v>
      </c>
      <c r="M52" s="17">
        <v>70</v>
      </c>
      <c r="N52" s="17">
        <v>38</v>
      </c>
      <c r="O52" s="17">
        <v>46</v>
      </c>
      <c r="P52" s="17">
        <v>35</v>
      </c>
      <c r="Q52" s="17">
        <v>62</v>
      </c>
      <c r="R52" s="17">
        <v>34</v>
      </c>
      <c r="S52" s="22">
        <f t="shared" si="5"/>
        <v>92</v>
      </c>
      <c r="T52" s="22">
        <f t="shared" si="6"/>
        <v>108</v>
      </c>
      <c r="U52" s="22">
        <f t="shared" si="7"/>
        <v>81</v>
      </c>
      <c r="V52" s="22">
        <f t="shared" si="8"/>
        <v>96</v>
      </c>
      <c r="W52" s="22" t="e">
        <f t="shared" si="9"/>
        <v>#REF!</v>
      </c>
      <c r="X52" s="18" t="e">
        <f t="shared" si="10"/>
        <v>#REF!</v>
      </c>
    </row>
    <row r="53" spans="10:24" ht="12.75">
      <c r="J53" s="17">
        <v>150</v>
      </c>
      <c r="K53" s="17">
        <v>59</v>
      </c>
      <c r="L53" s="17">
        <v>45</v>
      </c>
      <c r="M53" s="17">
        <v>78</v>
      </c>
      <c r="N53" s="17">
        <v>42</v>
      </c>
      <c r="O53" s="17">
        <v>52</v>
      </c>
      <c r="P53" s="17">
        <v>40</v>
      </c>
      <c r="Q53" s="17">
        <v>69</v>
      </c>
      <c r="R53" s="17">
        <v>37</v>
      </c>
      <c r="S53" s="22">
        <f t="shared" si="5"/>
        <v>104</v>
      </c>
      <c r="T53" s="22">
        <f t="shared" si="6"/>
        <v>120</v>
      </c>
      <c r="U53" s="22">
        <f t="shared" si="7"/>
        <v>92</v>
      </c>
      <c r="V53" s="22">
        <f t="shared" si="8"/>
        <v>106</v>
      </c>
      <c r="W53" s="22" t="e">
        <f t="shared" si="9"/>
        <v>#REF!</v>
      </c>
      <c r="X53" s="18" t="e">
        <f t="shared" si="10"/>
        <v>#REF!</v>
      </c>
    </row>
    <row r="54" spans="10:24" ht="12.75">
      <c r="J54" s="17">
        <v>200</v>
      </c>
      <c r="K54" s="17">
        <v>66</v>
      </c>
      <c r="L54" s="17">
        <v>51</v>
      </c>
      <c r="M54" s="17">
        <v>87</v>
      </c>
      <c r="N54" s="17">
        <v>46</v>
      </c>
      <c r="O54" s="17">
        <v>57</v>
      </c>
      <c r="P54" s="17">
        <v>43</v>
      </c>
      <c r="Q54" s="17">
        <v>77</v>
      </c>
      <c r="R54" s="17">
        <v>41</v>
      </c>
      <c r="S54" s="22">
        <f t="shared" si="5"/>
        <v>117</v>
      </c>
      <c r="T54" s="22">
        <f t="shared" si="6"/>
        <v>133</v>
      </c>
      <c r="U54" s="22">
        <f t="shared" si="7"/>
        <v>100</v>
      </c>
      <c r="V54" s="22">
        <f t="shared" si="8"/>
        <v>118</v>
      </c>
      <c r="W54" s="22" t="e">
        <f t="shared" si="9"/>
        <v>#REF!</v>
      </c>
      <c r="X54" s="18" t="e">
        <f t="shared" si="10"/>
        <v>#REF!</v>
      </c>
    </row>
    <row r="55" spans="10:24" ht="12.75">
      <c r="J55" s="17">
        <v>250</v>
      </c>
      <c r="K55" s="17">
        <v>71</v>
      </c>
      <c r="L55" s="17">
        <v>54</v>
      </c>
      <c r="M55" s="17">
        <v>95</v>
      </c>
      <c r="N55" s="17">
        <v>51</v>
      </c>
      <c r="O55" s="17">
        <v>62</v>
      </c>
      <c r="P55" s="17">
        <v>47</v>
      </c>
      <c r="Q55" s="17">
        <v>83</v>
      </c>
      <c r="R55" s="17">
        <v>44</v>
      </c>
      <c r="S55" s="22">
        <f t="shared" si="5"/>
        <v>125</v>
      </c>
      <c r="T55" s="22">
        <f t="shared" si="6"/>
        <v>146</v>
      </c>
      <c r="U55" s="22">
        <f t="shared" si="7"/>
        <v>109</v>
      </c>
      <c r="V55" s="22">
        <f t="shared" si="8"/>
        <v>127</v>
      </c>
      <c r="W55" s="22" t="e">
        <f t="shared" si="9"/>
        <v>#REF!</v>
      </c>
      <c r="X55" s="18" t="e">
        <f t="shared" si="10"/>
        <v>#REF!</v>
      </c>
    </row>
    <row r="56" spans="10:24" ht="12.75">
      <c r="J56" s="17">
        <v>300</v>
      </c>
      <c r="K56" s="17">
        <v>78</v>
      </c>
      <c r="L56" s="17">
        <v>59</v>
      </c>
      <c r="M56" s="17">
        <v>105</v>
      </c>
      <c r="N56" s="17">
        <v>55</v>
      </c>
      <c r="O56" s="17">
        <v>68</v>
      </c>
      <c r="P56" s="17">
        <v>51</v>
      </c>
      <c r="Q56" s="17">
        <v>90</v>
      </c>
      <c r="R56" s="17">
        <v>48</v>
      </c>
      <c r="S56" s="22">
        <f t="shared" si="5"/>
        <v>137</v>
      </c>
      <c r="T56" s="22">
        <f t="shared" si="6"/>
        <v>160</v>
      </c>
      <c r="U56" s="22">
        <f t="shared" si="7"/>
        <v>119</v>
      </c>
      <c r="V56" s="22">
        <f t="shared" si="8"/>
        <v>138</v>
      </c>
      <c r="W56" s="22" t="e">
        <f t="shared" si="9"/>
        <v>#REF!</v>
      </c>
      <c r="X56" s="18" t="e">
        <f t="shared" si="10"/>
        <v>#REF!</v>
      </c>
    </row>
    <row r="57" spans="10:24" ht="12.75">
      <c r="J57" s="17">
        <v>350</v>
      </c>
      <c r="K57" s="17">
        <v>87</v>
      </c>
      <c r="L57" s="17">
        <v>65</v>
      </c>
      <c r="M57" s="17">
        <v>114</v>
      </c>
      <c r="N57" s="17">
        <v>59</v>
      </c>
      <c r="O57" s="17">
        <v>74</v>
      </c>
      <c r="P57" s="17">
        <v>56</v>
      </c>
      <c r="Q57" s="17">
        <v>97</v>
      </c>
      <c r="R57" s="17">
        <v>52</v>
      </c>
      <c r="S57" s="22">
        <f t="shared" si="5"/>
        <v>152</v>
      </c>
      <c r="T57" s="22">
        <f t="shared" si="6"/>
        <v>173</v>
      </c>
      <c r="U57" s="22">
        <f t="shared" si="7"/>
        <v>130</v>
      </c>
      <c r="V57" s="22">
        <f t="shared" si="8"/>
        <v>149</v>
      </c>
      <c r="W57" s="22" t="e">
        <f t="shared" si="9"/>
        <v>#REF!</v>
      </c>
      <c r="X57" s="18" t="e">
        <f t="shared" si="10"/>
        <v>#REF!</v>
      </c>
    </row>
    <row r="58" spans="10:24" ht="12.75">
      <c r="J58" s="17">
        <v>400</v>
      </c>
      <c r="K58" s="17">
        <v>93</v>
      </c>
      <c r="L58" s="17">
        <v>69</v>
      </c>
      <c r="M58" s="17">
        <v>120</v>
      </c>
      <c r="N58" s="17">
        <v>63</v>
      </c>
      <c r="O58" s="17">
        <v>78</v>
      </c>
      <c r="P58" s="17">
        <v>58</v>
      </c>
      <c r="Q58" s="17">
        <v>104</v>
      </c>
      <c r="R58" s="17">
        <v>54</v>
      </c>
      <c r="S58" s="22">
        <f t="shared" si="5"/>
        <v>162</v>
      </c>
      <c r="T58" s="22">
        <f t="shared" si="6"/>
        <v>183</v>
      </c>
      <c r="U58" s="22">
        <f t="shared" si="7"/>
        <v>136</v>
      </c>
      <c r="V58" s="22">
        <f t="shared" si="8"/>
        <v>158</v>
      </c>
      <c r="W58" s="22" t="e">
        <f t="shared" si="9"/>
        <v>#REF!</v>
      </c>
      <c r="X58" s="18" t="e">
        <f t="shared" si="10"/>
        <v>#REF!</v>
      </c>
    </row>
    <row r="59" spans="10:24" ht="12.75">
      <c r="J59" s="17">
        <v>450</v>
      </c>
      <c r="K59" s="17">
        <v>100</v>
      </c>
      <c r="L59" s="17">
        <v>74</v>
      </c>
      <c r="M59" s="17">
        <v>130</v>
      </c>
      <c r="N59" s="17">
        <v>67</v>
      </c>
      <c r="O59" s="17">
        <v>83</v>
      </c>
      <c r="P59" s="17">
        <v>62</v>
      </c>
      <c r="Q59" s="17">
        <v>111</v>
      </c>
      <c r="R59" s="17">
        <v>58</v>
      </c>
      <c r="S59" s="22">
        <f t="shared" si="5"/>
        <v>174</v>
      </c>
      <c r="T59" s="22">
        <f t="shared" si="6"/>
        <v>197</v>
      </c>
      <c r="U59" s="22">
        <f t="shared" si="7"/>
        <v>145</v>
      </c>
      <c r="V59" s="22">
        <f t="shared" si="8"/>
        <v>169</v>
      </c>
      <c r="W59" s="22" t="e">
        <f t="shared" si="9"/>
        <v>#REF!</v>
      </c>
      <c r="X59" s="18" t="e">
        <f t="shared" si="10"/>
        <v>#REF!</v>
      </c>
    </row>
    <row r="60" spans="10:24" ht="12.75">
      <c r="J60" s="17">
        <v>500</v>
      </c>
      <c r="K60" s="17">
        <v>106</v>
      </c>
      <c r="L60" s="17">
        <v>78</v>
      </c>
      <c r="M60" s="17">
        <v>140</v>
      </c>
      <c r="N60" s="17">
        <v>71</v>
      </c>
      <c r="O60" s="17">
        <v>90</v>
      </c>
      <c r="P60" s="17">
        <v>67</v>
      </c>
      <c r="Q60" s="17">
        <v>119</v>
      </c>
      <c r="R60" s="17">
        <v>62</v>
      </c>
      <c r="S60" s="22">
        <f t="shared" si="5"/>
        <v>184</v>
      </c>
      <c r="T60" s="22">
        <f t="shared" si="6"/>
        <v>211</v>
      </c>
      <c r="U60" s="22">
        <f t="shared" si="7"/>
        <v>157</v>
      </c>
      <c r="V60" s="22">
        <f t="shared" si="8"/>
        <v>181</v>
      </c>
      <c r="W60" s="22" t="e">
        <f t="shared" si="9"/>
        <v>#REF!</v>
      </c>
      <c r="X60" s="18" t="e">
        <f t="shared" si="10"/>
        <v>#REF!</v>
      </c>
    </row>
    <row r="61" spans="10:24" ht="12.75">
      <c r="J61" s="17">
        <v>600</v>
      </c>
      <c r="K61" s="17">
        <v>120</v>
      </c>
      <c r="L61" s="17">
        <v>89</v>
      </c>
      <c r="M61" s="17">
        <v>160</v>
      </c>
      <c r="N61" s="17">
        <v>81</v>
      </c>
      <c r="O61" s="17">
        <v>101</v>
      </c>
      <c r="P61" s="17">
        <v>75</v>
      </c>
      <c r="Q61" s="17">
        <v>134</v>
      </c>
      <c r="R61" s="17">
        <v>69</v>
      </c>
      <c r="S61" s="22">
        <f t="shared" si="5"/>
        <v>209</v>
      </c>
      <c r="T61" s="22">
        <f t="shared" si="6"/>
        <v>241</v>
      </c>
      <c r="U61" s="22">
        <f t="shared" si="7"/>
        <v>176</v>
      </c>
      <c r="V61" s="22">
        <f t="shared" si="8"/>
        <v>203</v>
      </c>
      <c r="W61" s="22" t="e">
        <f t="shared" si="9"/>
        <v>#REF!</v>
      </c>
      <c r="X61" s="18" t="e">
        <f t="shared" si="10"/>
        <v>#REF!</v>
      </c>
    </row>
    <row r="62" spans="10:24" ht="12.75">
      <c r="J62" s="17">
        <v>700</v>
      </c>
      <c r="K62" s="17">
        <v>134</v>
      </c>
      <c r="L62" s="17">
        <v>96</v>
      </c>
      <c r="M62" s="17">
        <v>175</v>
      </c>
      <c r="N62" s="17">
        <v>86</v>
      </c>
      <c r="O62" s="17">
        <v>108</v>
      </c>
      <c r="P62" s="17">
        <v>80</v>
      </c>
      <c r="Q62" s="17">
        <v>146</v>
      </c>
      <c r="R62" s="17">
        <v>74</v>
      </c>
      <c r="S62" s="22">
        <f t="shared" si="5"/>
        <v>230</v>
      </c>
      <c r="T62" s="22">
        <f t="shared" si="6"/>
        <v>261</v>
      </c>
      <c r="U62" s="22">
        <f t="shared" si="7"/>
        <v>188</v>
      </c>
      <c r="V62" s="22">
        <f t="shared" si="8"/>
        <v>220</v>
      </c>
      <c r="W62" s="22" t="e">
        <f t="shared" si="9"/>
        <v>#REF!</v>
      </c>
      <c r="X62" s="18" t="e">
        <f t="shared" si="10"/>
        <v>#REF!</v>
      </c>
    </row>
    <row r="63" spans="10:24" ht="12.75">
      <c r="J63" s="17">
        <v>800</v>
      </c>
      <c r="K63" s="17">
        <v>145</v>
      </c>
      <c r="L63" s="17">
        <v>105</v>
      </c>
      <c r="M63" s="17">
        <v>194</v>
      </c>
      <c r="N63" s="17">
        <v>94</v>
      </c>
      <c r="O63" s="17">
        <v>120</v>
      </c>
      <c r="P63" s="17">
        <v>88</v>
      </c>
      <c r="Q63" s="17">
        <v>160</v>
      </c>
      <c r="R63" s="17">
        <v>80</v>
      </c>
      <c r="S63" s="22">
        <f t="shared" si="5"/>
        <v>250</v>
      </c>
      <c r="T63" s="22">
        <f t="shared" si="6"/>
        <v>288</v>
      </c>
      <c r="U63" s="22">
        <f t="shared" si="7"/>
        <v>208</v>
      </c>
      <c r="V63" s="22">
        <f t="shared" si="8"/>
        <v>240</v>
      </c>
      <c r="W63" s="22" t="e">
        <f t="shared" si="9"/>
        <v>#REF!</v>
      </c>
      <c r="X63" s="18" t="e">
        <f t="shared" si="10"/>
        <v>#REF!</v>
      </c>
    </row>
    <row r="66" spans="10:28" ht="12.75">
      <c r="J66" s="198" t="s">
        <v>43</v>
      </c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10:28" ht="12.75">
      <c r="J67" s="198" t="s">
        <v>44</v>
      </c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9" spans="10:28" ht="12" customHeight="1">
      <c r="J69" s="199" t="s">
        <v>32</v>
      </c>
      <c r="K69" s="202" t="s">
        <v>45</v>
      </c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4"/>
      <c r="W69" s="205" t="s">
        <v>34</v>
      </c>
      <c r="X69" s="206"/>
      <c r="Y69" s="205" t="s">
        <v>35</v>
      </c>
      <c r="Z69" s="206"/>
      <c r="AA69" s="214" t="s">
        <v>34</v>
      </c>
      <c r="AB69" s="214" t="s">
        <v>35</v>
      </c>
    </row>
    <row r="70" spans="10:28" ht="12" customHeight="1">
      <c r="J70" s="200"/>
      <c r="K70" s="202" t="s">
        <v>46</v>
      </c>
      <c r="L70" s="203"/>
      <c r="M70" s="203"/>
      <c r="N70" s="203"/>
      <c r="O70" s="203"/>
      <c r="P70" s="204"/>
      <c r="Q70" s="222" t="s">
        <v>46</v>
      </c>
      <c r="R70" s="223"/>
      <c r="S70" s="223"/>
      <c r="T70" s="223"/>
      <c r="U70" s="223"/>
      <c r="V70" s="224"/>
      <c r="W70" s="207"/>
      <c r="X70" s="208"/>
      <c r="Y70" s="207"/>
      <c r="Z70" s="208"/>
      <c r="AA70" s="215"/>
      <c r="AB70" s="215"/>
    </row>
    <row r="71" spans="10:28" ht="12" customHeight="1">
      <c r="J71" s="200"/>
      <c r="K71" s="225" t="s">
        <v>37</v>
      </c>
      <c r="L71" s="225"/>
      <c r="M71" s="225"/>
      <c r="N71" s="225"/>
      <c r="O71" s="225"/>
      <c r="P71" s="225"/>
      <c r="Q71" s="226" t="s">
        <v>38</v>
      </c>
      <c r="R71" s="226"/>
      <c r="S71" s="226"/>
      <c r="T71" s="226"/>
      <c r="U71" s="226"/>
      <c r="V71" s="226"/>
      <c r="W71" s="207"/>
      <c r="X71" s="208"/>
      <c r="Y71" s="207"/>
      <c r="Z71" s="208"/>
      <c r="AA71" s="215"/>
      <c r="AB71" s="215"/>
    </row>
    <row r="72" spans="10:28" ht="12" customHeight="1">
      <c r="J72" s="200"/>
      <c r="K72" s="222" t="s">
        <v>47</v>
      </c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4"/>
      <c r="W72" s="207"/>
      <c r="X72" s="208"/>
      <c r="Y72" s="207"/>
      <c r="Z72" s="208"/>
      <c r="AA72" s="215"/>
      <c r="AB72" s="215"/>
    </row>
    <row r="73" spans="10:28" ht="12" customHeight="1">
      <c r="J73" s="200"/>
      <c r="K73" s="23" t="s">
        <v>40</v>
      </c>
      <c r="L73" s="23" t="s">
        <v>41</v>
      </c>
      <c r="M73" s="23" t="s">
        <v>40</v>
      </c>
      <c r="N73" s="23" t="s">
        <v>41</v>
      </c>
      <c r="O73" s="23" t="s">
        <v>40</v>
      </c>
      <c r="P73" s="23" t="s">
        <v>41</v>
      </c>
      <c r="Q73" s="23" t="s">
        <v>40</v>
      </c>
      <c r="R73" s="23" t="s">
        <v>41</v>
      </c>
      <c r="S73" s="24" t="s">
        <v>40</v>
      </c>
      <c r="T73" s="24" t="s">
        <v>41</v>
      </c>
      <c r="U73" s="25" t="s">
        <v>40</v>
      </c>
      <c r="V73" s="24" t="s">
        <v>41</v>
      </c>
      <c r="W73" s="207"/>
      <c r="X73" s="208"/>
      <c r="Y73" s="207"/>
      <c r="Z73" s="208"/>
      <c r="AA73" s="215"/>
      <c r="AB73" s="215"/>
    </row>
    <row r="74" spans="10:28" ht="12" customHeight="1">
      <c r="J74" s="200"/>
      <c r="K74" s="202" t="s">
        <v>48</v>
      </c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4"/>
      <c r="W74" s="207"/>
      <c r="X74" s="208"/>
      <c r="Y74" s="207"/>
      <c r="Z74" s="208"/>
      <c r="AA74" s="215"/>
      <c r="AB74" s="215"/>
    </row>
    <row r="75" spans="10:28" ht="12" customHeight="1">
      <c r="J75" s="201"/>
      <c r="K75" s="23">
        <v>65</v>
      </c>
      <c r="L75" s="23">
        <v>50</v>
      </c>
      <c r="M75" s="23">
        <v>90</v>
      </c>
      <c r="N75" s="23">
        <v>50</v>
      </c>
      <c r="O75" s="23">
        <v>110</v>
      </c>
      <c r="P75" s="23">
        <v>50</v>
      </c>
      <c r="Q75" s="23">
        <v>65</v>
      </c>
      <c r="R75" s="23">
        <v>50</v>
      </c>
      <c r="S75" s="26">
        <v>90</v>
      </c>
      <c r="T75" s="26">
        <v>50</v>
      </c>
      <c r="U75" s="25">
        <v>110</v>
      </c>
      <c r="V75" s="26">
        <v>50</v>
      </c>
      <c r="W75" s="19">
        <f>(65+50)/2</f>
        <v>57.5</v>
      </c>
      <c r="X75" s="19">
        <f>(90+50)/2</f>
        <v>70</v>
      </c>
      <c r="Y75" s="19">
        <f>(65+50)/2</f>
        <v>57.5</v>
      </c>
      <c r="Z75" s="19">
        <f>(90+50)/2</f>
        <v>70</v>
      </c>
      <c r="AA75" s="9" t="e">
        <f>#REF!</f>
        <v>#REF!</v>
      </c>
      <c r="AB75" s="9" t="e">
        <f>#REF!</f>
        <v>#REF!</v>
      </c>
    </row>
    <row r="76" spans="10:28" ht="12.75">
      <c r="J76" s="16">
        <v>25</v>
      </c>
      <c r="K76" s="27">
        <v>15</v>
      </c>
      <c r="L76" s="27">
        <v>10</v>
      </c>
      <c r="M76" s="27">
        <v>22</v>
      </c>
      <c r="N76" s="27">
        <v>9</v>
      </c>
      <c r="O76" s="27">
        <v>27</v>
      </c>
      <c r="P76" s="27">
        <v>9</v>
      </c>
      <c r="Q76" s="27">
        <v>14</v>
      </c>
      <c r="R76" s="27">
        <v>9</v>
      </c>
      <c r="S76" s="28">
        <v>20</v>
      </c>
      <c r="T76" s="28">
        <v>9</v>
      </c>
      <c r="U76" s="28">
        <v>24</v>
      </c>
      <c r="V76" s="28">
        <v>8</v>
      </c>
      <c r="W76" s="18">
        <f>K76+L76</f>
        <v>25</v>
      </c>
      <c r="X76" s="18">
        <f>M76+N76</f>
        <v>31</v>
      </c>
      <c r="Y76" s="18">
        <f>Q76+R76</f>
        <v>23</v>
      </c>
      <c r="Z76" s="18">
        <f>S76+T76</f>
        <v>29</v>
      </c>
      <c r="AA76" s="18" t="e">
        <f>W76+(X76-W76)*($AA$75-$W$75)/($X$75-$W$75)</f>
        <v>#REF!</v>
      </c>
      <c r="AB76" s="18" t="e">
        <f>Y76+(Z76-Y76)*($AB$75-$Y$75)/($Z$75-$Y$75)</f>
        <v>#REF!</v>
      </c>
    </row>
    <row r="77" spans="10:28" ht="12.75">
      <c r="J77" s="16">
        <v>30</v>
      </c>
      <c r="K77" s="27">
        <v>16</v>
      </c>
      <c r="L77" s="27">
        <v>11</v>
      </c>
      <c r="M77" s="27">
        <v>23</v>
      </c>
      <c r="N77" s="27">
        <v>10</v>
      </c>
      <c r="O77" s="27">
        <v>28</v>
      </c>
      <c r="P77" s="27">
        <v>9</v>
      </c>
      <c r="Q77" s="27">
        <v>15</v>
      </c>
      <c r="R77" s="27">
        <v>10</v>
      </c>
      <c r="S77" s="28">
        <v>21</v>
      </c>
      <c r="T77" s="28">
        <v>9</v>
      </c>
      <c r="U77" s="28">
        <v>26</v>
      </c>
      <c r="V77" s="28">
        <v>9</v>
      </c>
      <c r="W77" s="18">
        <f t="shared" ref="W77:W98" si="11">K77+L77</f>
        <v>27</v>
      </c>
      <c r="X77" s="18">
        <f t="shared" ref="X77:X98" si="12">M77+N77</f>
        <v>33</v>
      </c>
      <c r="Y77" s="18">
        <f t="shared" ref="Y77:Y98" si="13">Q77+R77</f>
        <v>25</v>
      </c>
      <c r="Z77" s="18">
        <f t="shared" ref="Z77:Z98" si="14">S77+T77</f>
        <v>30</v>
      </c>
      <c r="AA77" s="18" t="e">
        <f t="shared" ref="AA77:AA98" si="15">W77+(X77-W77)*($AA$75-$W$75)/($X$75-$W$75)</f>
        <v>#REF!</v>
      </c>
      <c r="AB77" s="18" t="e">
        <f t="shared" ref="AB77:AB98" si="16">Y77+(Z77-Y77)*($AB$75-$Y$75)/($Z$75-$Y$75)</f>
        <v>#REF!</v>
      </c>
    </row>
    <row r="78" spans="10:28" ht="12.75">
      <c r="J78" s="16">
        <v>40</v>
      </c>
      <c r="K78" s="27">
        <v>18</v>
      </c>
      <c r="L78" s="27">
        <v>12</v>
      </c>
      <c r="M78" s="27">
        <v>25</v>
      </c>
      <c r="N78" s="27">
        <v>11</v>
      </c>
      <c r="O78" s="27">
        <v>31</v>
      </c>
      <c r="P78" s="27">
        <v>10</v>
      </c>
      <c r="Q78" s="27">
        <v>15</v>
      </c>
      <c r="R78" s="27">
        <v>11</v>
      </c>
      <c r="S78" s="28">
        <v>22</v>
      </c>
      <c r="T78" s="28">
        <v>10</v>
      </c>
      <c r="U78" s="28">
        <v>28</v>
      </c>
      <c r="V78" s="28">
        <v>9</v>
      </c>
      <c r="W78" s="18">
        <f t="shared" si="11"/>
        <v>30</v>
      </c>
      <c r="X78" s="18">
        <f t="shared" si="12"/>
        <v>36</v>
      </c>
      <c r="Y78" s="18">
        <f t="shared" si="13"/>
        <v>26</v>
      </c>
      <c r="Z78" s="18">
        <f t="shared" si="14"/>
        <v>32</v>
      </c>
      <c r="AA78" s="18" t="e">
        <f t="shared" si="15"/>
        <v>#REF!</v>
      </c>
      <c r="AB78" s="18" t="e">
        <f t="shared" si="16"/>
        <v>#REF!</v>
      </c>
    </row>
    <row r="79" spans="10:28" ht="12.75">
      <c r="J79" s="16">
        <v>50</v>
      </c>
      <c r="K79" s="27">
        <v>19</v>
      </c>
      <c r="L79" s="27">
        <v>13</v>
      </c>
      <c r="M79" s="27">
        <v>28</v>
      </c>
      <c r="N79" s="27">
        <v>12</v>
      </c>
      <c r="O79" s="27">
        <v>34</v>
      </c>
      <c r="P79" s="27">
        <v>11</v>
      </c>
      <c r="Q79" s="27">
        <v>17</v>
      </c>
      <c r="R79" s="27">
        <v>12</v>
      </c>
      <c r="S79" s="28">
        <v>24</v>
      </c>
      <c r="T79" s="28">
        <v>11</v>
      </c>
      <c r="U79" s="28">
        <v>30</v>
      </c>
      <c r="V79" s="28">
        <v>10</v>
      </c>
      <c r="W79" s="18">
        <f t="shared" si="11"/>
        <v>32</v>
      </c>
      <c r="X79" s="18">
        <f t="shared" si="12"/>
        <v>40</v>
      </c>
      <c r="Y79" s="18">
        <f t="shared" si="13"/>
        <v>29</v>
      </c>
      <c r="Z79" s="18">
        <f t="shared" si="14"/>
        <v>35</v>
      </c>
      <c r="AA79" s="18" t="e">
        <f t="shared" si="15"/>
        <v>#REF!</v>
      </c>
      <c r="AB79" s="18" t="e">
        <f t="shared" si="16"/>
        <v>#REF!</v>
      </c>
    </row>
    <row r="80" spans="10:28" ht="12.75">
      <c r="J80" s="16">
        <v>65</v>
      </c>
      <c r="K80" s="27">
        <v>23</v>
      </c>
      <c r="L80" s="27">
        <v>16</v>
      </c>
      <c r="M80" s="27">
        <v>33</v>
      </c>
      <c r="N80" s="27">
        <v>14</v>
      </c>
      <c r="O80" s="27">
        <v>40</v>
      </c>
      <c r="P80" s="27">
        <v>12</v>
      </c>
      <c r="Q80" s="27">
        <v>20</v>
      </c>
      <c r="R80" s="27">
        <v>14</v>
      </c>
      <c r="S80" s="28">
        <v>29</v>
      </c>
      <c r="T80" s="28">
        <v>13</v>
      </c>
      <c r="U80" s="28">
        <v>34</v>
      </c>
      <c r="V80" s="28">
        <v>11</v>
      </c>
      <c r="W80" s="18">
        <f t="shared" si="11"/>
        <v>39</v>
      </c>
      <c r="X80" s="18">
        <f t="shared" si="12"/>
        <v>47</v>
      </c>
      <c r="Y80" s="18">
        <f t="shared" si="13"/>
        <v>34</v>
      </c>
      <c r="Z80" s="18">
        <f t="shared" si="14"/>
        <v>42</v>
      </c>
      <c r="AA80" s="18" t="e">
        <f t="shared" si="15"/>
        <v>#REF!</v>
      </c>
      <c r="AB80" s="18" t="e">
        <f t="shared" si="16"/>
        <v>#REF!</v>
      </c>
    </row>
    <row r="81" spans="10:28" ht="12.75">
      <c r="J81" s="16">
        <v>80</v>
      </c>
      <c r="K81" s="27">
        <v>25</v>
      </c>
      <c r="L81" s="27">
        <v>17</v>
      </c>
      <c r="M81" s="27">
        <v>35</v>
      </c>
      <c r="N81" s="27">
        <v>15</v>
      </c>
      <c r="O81" s="27">
        <v>44</v>
      </c>
      <c r="P81" s="27">
        <v>13</v>
      </c>
      <c r="Q81" s="27">
        <v>22</v>
      </c>
      <c r="R81" s="27">
        <v>15</v>
      </c>
      <c r="S81" s="28">
        <v>31</v>
      </c>
      <c r="T81" s="28">
        <v>14</v>
      </c>
      <c r="U81" s="28">
        <v>38</v>
      </c>
      <c r="V81" s="28">
        <v>12</v>
      </c>
      <c r="W81" s="18">
        <f t="shared" si="11"/>
        <v>42</v>
      </c>
      <c r="X81" s="18">
        <f t="shared" si="12"/>
        <v>50</v>
      </c>
      <c r="Y81" s="18">
        <f t="shared" si="13"/>
        <v>37</v>
      </c>
      <c r="Z81" s="18">
        <f t="shared" si="14"/>
        <v>45</v>
      </c>
      <c r="AA81" s="18" t="e">
        <f t="shared" si="15"/>
        <v>#REF!</v>
      </c>
      <c r="AB81" s="18" t="e">
        <f t="shared" si="16"/>
        <v>#REF!</v>
      </c>
    </row>
    <row r="82" spans="10:28" ht="12.75">
      <c r="J82" s="16">
        <v>100</v>
      </c>
      <c r="K82" s="27">
        <v>28</v>
      </c>
      <c r="L82" s="27">
        <v>19</v>
      </c>
      <c r="M82" s="27">
        <v>40</v>
      </c>
      <c r="N82" s="27">
        <v>16</v>
      </c>
      <c r="O82" s="27">
        <v>49</v>
      </c>
      <c r="P82" s="27">
        <v>15</v>
      </c>
      <c r="Q82" s="27">
        <v>24</v>
      </c>
      <c r="R82" s="27">
        <v>16</v>
      </c>
      <c r="S82" s="28">
        <v>35</v>
      </c>
      <c r="T82" s="28">
        <v>15</v>
      </c>
      <c r="U82" s="28">
        <v>41</v>
      </c>
      <c r="V82" s="28">
        <v>13</v>
      </c>
      <c r="W82" s="18">
        <f t="shared" si="11"/>
        <v>47</v>
      </c>
      <c r="X82" s="18">
        <f t="shared" si="12"/>
        <v>56</v>
      </c>
      <c r="Y82" s="18">
        <f t="shared" si="13"/>
        <v>40</v>
      </c>
      <c r="Z82" s="18">
        <f t="shared" si="14"/>
        <v>50</v>
      </c>
      <c r="AA82" s="18" t="e">
        <f t="shared" si="15"/>
        <v>#REF!</v>
      </c>
      <c r="AB82" s="18" t="e">
        <f t="shared" si="16"/>
        <v>#REF!</v>
      </c>
    </row>
    <row r="83" spans="10:28" ht="12.75">
      <c r="J83" s="16">
        <v>125</v>
      </c>
      <c r="K83" s="27">
        <v>29</v>
      </c>
      <c r="L83" s="27">
        <v>20</v>
      </c>
      <c r="M83" s="27">
        <v>42</v>
      </c>
      <c r="N83" s="27">
        <v>17</v>
      </c>
      <c r="O83" s="27">
        <v>52</v>
      </c>
      <c r="P83" s="27">
        <v>15</v>
      </c>
      <c r="Q83" s="27">
        <v>27</v>
      </c>
      <c r="R83" s="27">
        <v>18</v>
      </c>
      <c r="S83" s="28">
        <v>36</v>
      </c>
      <c r="T83" s="28">
        <v>15</v>
      </c>
      <c r="U83" s="28">
        <v>43</v>
      </c>
      <c r="V83" s="28">
        <v>14</v>
      </c>
      <c r="W83" s="18">
        <f t="shared" si="11"/>
        <v>49</v>
      </c>
      <c r="X83" s="18">
        <f t="shared" si="12"/>
        <v>59</v>
      </c>
      <c r="Y83" s="18">
        <f t="shared" si="13"/>
        <v>45</v>
      </c>
      <c r="Z83" s="18">
        <f t="shared" si="14"/>
        <v>51</v>
      </c>
      <c r="AA83" s="18" t="e">
        <f t="shared" si="15"/>
        <v>#REF!</v>
      </c>
      <c r="AB83" s="18" t="e">
        <f t="shared" si="16"/>
        <v>#REF!</v>
      </c>
    </row>
    <row r="84" spans="10:28" ht="12.75">
      <c r="J84" s="16">
        <v>150</v>
      </c>
      <c r="K84" s="27">
        <v>33</v>
      </c>
      <c r="L84" s="27">
        <v>22</v>
      </c>
      <c r="M84" s="27">
        <v>46</v>
      </c>
      <c r="N84" s="27">
        <v>19</v>
      </c>
      <c r="O84" s="27">
        <v>56</v>
      </c>
      <c r="P84" s="27">
        <v>16</v>
      </c>
      <c r="Q84" s="27">
        <v>28</v>
      </c>
      <c r="R84" s="27">
        <v>19</v>
      </c>
      <c r="S84" s="28">
        <v>38</v>
      </c>
      <c r="T84" s="28">
        <v>16</v>
      </c>
      <c r="U84" s="28">
        <v>47</v>
      </c>
      <c r="V84" s="28">
        <v>15</v>
      </c>
      <c r="W84" s="18">
        <f t="shared" si="11"/>
        <v>55</v>
      </c>
      <c r="X84" s="18">
        <f t="shared" si="12"/>
        <v>65</v>
      </c>
      <c r="Y84" s="18">
        <f t="shared" si="13"/>
        <v>47</v>
      </c>
      <c r="Z84" s="18">
        <f t="shared" si="14"/>
        <v>54</v>
      </c>
      <c r="AA84" s="18" t="e">
        <f t="shared" si="15"/>
        <v>#REF!</v>
      </c>
      <c r="AB84" s="18" t="e">
        <f t="shared" si="16"/>
        <v>#REF!</v>
      </c>
    </row>
    <row r="85" spans="10:28" ht="12.75">
      <c r="J85" s="16">
        <v>200</v>
      </c>
      <c r="K85" s="27">
        <v>41</v>
      </c>
      <c r="L85" s="27">
        <v>27</v>
      </c>
      <c r="M85" s="27">
        <v>57</v>
      </c>
      <c r="N85" s="27">
        <v>22</v>
      </c>
      <c r="O85" s="27">
        <v>71</v>
      </c>
      <c r="P85" s="27">
        <v>20</v>
      </c>
      <c r="Q85" s="27">
        <v>34</v>
      </c>
      <c r="R85" s="27">
        <v>23</v>
      </c>
      <c r="S85" s="28">
        <v>46</v>
      </c>
      <c r="T85" s="28">
        <v>19</v>
      </c>
      <c r="U85" s="28">
        <v>58</v>
      </c>
      <c r="V85" s="28">
        <v>18</v>
      </c>
      <c r="W85" s="18">
        <f t="shared" si="11"/>
        <v>68</v>
      </c>
      <c r="X85" s="18">
        <f t="shared" si="12"/>
        <v>79</v>
      </c>
      <c r="Y85" s="18">
        <f t="shared" si="13"/>
        <v>57</v>
      </c>
      <c r="Z85" s="18">
        <f t="shared" si="14"/>
        <v>65</v>
      </c>
      <c r="AA85" s="18" t="e">
        <f t="shared" si="15"/>
        <v>#REF!</v>
      </c>
      <c r="AB85" s="18" t="e">
        <f t="shared" si="16"/>
        <v>#REF!</v>
      </c>
    </row>
    <row r="86" spans="10:28" ht="12.75">
      <c r="J86" s="16">
        <v>250</v>
      </c>
      <c r="K86" s="27">
        <v>46</v>
      </c>
      <c r="L86" s="27">
        <v>30</v>
      </c>
      <c r="M86" s="27">
        <v>65</v>
      </c>
      <c r="N86" s="27">
        <v>25</v>
      </c>
      <c r="O86" s="27">
        <v>80</v>
      </c>
      <c r="P86" s="27">
        <v>22</v>
      </c>
      <c r="Q86" s="27">
        <v>39</v>
      </c>
      <c r="R86" s="27">
        <v>26</v>
      </c>
      <c r="S86" s="28">
        <v>55</v>
      </c>
      <c r="T86" s="28">
        <v>22</v>
      </c>
      <c r="U86" s="28">
        <v>66</v>
      </c>
      <c r="V86" s="28">
        <v>20</v>
      </c>
      <c r="W86" s="18">
        <f t="shared" si="11"/>
        <v>76</v>
      </c>
      <c r="X86" s="18">
        <f t="shared" si="12"/>
        <v>90</v>
      </c>
      <c r="Y86" s="18">
        <f t="shared" si="13"/>
        <v>65</v>
      </c>
      <c r="Z86" s="18">
        <f t="shared" si="14"/>
        <v>77</v>
      </c>
      <c r="AA86" s="18" t="e">
        <f t="shared" si="15"/>
        <v>#REF!</v>
      </c>
      <c r="AB86" s="18" t="e">
        <f t="shared" si="16"/>
        <v>#REF!</v>
      </c>
    </row>
    <row r="87" spans="10:28" ht="12.75">
      <c r="J87" s="16">
        <v>300</v>
      </c>
      <c r="K87" s="27">
        <v>53</v>
      </c>
      <c r="L87" s="27">
        <v>34</v>
      </c>
      <c r="M87" s="27">
        <v>75</v>
      </c>
      <c r="N87" s="27">
        <v>28</v>
      </c>
      <c r="O87" s="27">
        <v>89</v>
      </c>
      <c r="P87" s="27">
        <v>24</v>
      </c>
      <c r="Q87" s="27">
        <v>43</v>
      </c>
      <c r="R87" s="27">
        <v>28</v>
      </c>
      <c r="S87" s="28">
        <v>60</v>
      </c>
      <c r="T87" s="28">
        <v>24</v>
      </c>
      <c r="U87" s="28">
        <v>72</v>
      </c>
      <c r="V87" s="28">
        <v>22</v>
      </c>
      <c r="W87" s="18">
        <f t="shared" si="11"/>
        <v>87</v>
      </c>
      <c r="X87" s="18">
        <f t="shared" si="12"/>
        <v>103</v>
      </c>
      <c r="Y87" s="18">
        <f t="shared" si="13"/>
        <v>71</v>
      </c>
      <c r="Z87" s="18">
        <f t="shared" si="14"/>
        <v>84</v>
      </c>
      <c r="AA87" s="18" t="e">
        <f t="shared" si="15"/>
        <v>#REF!</v>
      </c>
      <c r="AB87" s="18" t="e">
        <f t="shared" si="16"/>
        <v>#REF!</v>
      </c>
    </row>
    <row r="88" spans="10:28" ht="12.75">
      <c r="J88" s="16">
        <v>350</v>
      </c>
      <c r="K88" s="27">
        <v>58</v>
      </c>
      <c r="L88" s="27">
        <v>38</v>
      </c>
      <c r="M88" s="27">
        <v>80</v>
      </c>
      <c r="N88" s="27">
        <v>29</v>
      </c>
      <c r="O88" s="27">
        <v>101</v>
      </c>
      <c r="P88" s="27">
        <v>25</v>
      </c>
      <c r="Q88" s="27">
        <v>47</v>
      </c>
      <c r="R88" s="27">
        <v>32</v>
      </c>
      <c r="S88" s="28">
        <v>65</v>
      </c>
      <c r="T88" s="28">
        <v>26</v>
      </c>
      <c r="U88" s="28">
        <v>81</v>
      </c>
      <c r="V88" s="28">
        <v>22</v>
      </c>
      <c r="W88" s="18">
        <f t="shared" si="11"/>
        <v>96</v>
      </c>
      <c r="X88" s="18">
        <f t="shared" si="12"/>
        <v>109</v>
      </c>
      <c r="Y88" s="18">
        <f t="shared" si="13"/>
        <v>79</v>
      </c>
      <c r="Z88" s="18">
        <f t="shared" si="14"/>
        <v>91</v>
      </c>
      <c r="AA88" s="18" t="e">
        <f t="shared" si="15"/>
        <v>#REF!</v>
      </c>
      <c r="AB88" s="18" t="e">
        <f t="shared" si="16"/>
        <v>#REF!</v>
      </c>
    </row>
    <row r="89" spans="10:28" ht="12.75">
      <c r="J89" s="16">
        <v>400</v>
      </c>
      <c r="K89" s="27">
        <v>65</v>
      </c>
      <c r="L89" s="27">
        <v>40</v>
      </c>
      <c r="M89" s="27">
        <v>94</v>
      </c>
      <c r="N89" s="27">
        <v>32</v>
      </c>
      <c r="O89" s="27">
        <v>106</v>
      </c>
      <c r="P89" s="27">
        <v>26</v>
      </c>
      <c r="Q89" s="27">
        <v>50</v>
      </c>
      <c r="R89" s="27">
        <v>33</v>
      </c>
      <c r="S89" s="28">
        <v>71</v>
      </c>
      <c r="T89" s="28">
        <v>28</v>
      </c>
      <c r="U89" s="28">
        <v>87</v>
      </c>
      <c r="V89" s="28">
        <v>24</v>
      </c>
      <c r="W89" s="18">
        <f t="shared" si="11"/>
        <v>105</v>
      </c>
      <c r="X89" s="18">
        <f t="shared" si="12"/>
        <v>126</v>
      </c>
      <c r="Y89" s="18">
        <f t="shared" si="13"/>
        <v>83</v>
      </c>
      <c r="Z89" s="18">
        <f t="shared" si="14"/>
        <v>99</v>
      </c>
      <c r="AA89" s="18" t="e">
        <f t="shared" si="15"/>
        <v>#REF!</v>
      </c>
      <c r="AB89" s="18" t="e">
        <f t="shared" si="16"/>
        <v>#REF!</v>
      </c>
    </row>
    <row r="90" spans="10:28" ht="12.75">
      <c r="J90" s="16">
        <v>450</v>
      </c>
      <c r="K90" s="27">
        <v>66</v>
      </c>
      <c r="L90" s="27">
        <v>42</v>
      </c>
      <c r="M90" s="27">
        <v>96</v>
      </c>
      <c r="N90" s="27">
        <v>34</v>
      </c>
      <c r="O90" s="27">
        <v>116</v>
      </c>
      <c r="P90" s="27">
        <v>28</v>
      </c>
      <c r="Q90" s="27">
        <v>58</v>
      </c>
      <c r="R90" s="27">
        <v>37</v>
      </c>
      <c r="S90" s="28">
        <v>80</v>
      </c>
      <c r="T90" s="28">
        <v>31</v>
      </c>
      <c r="U90" s="28">
        <v>92</v>
      </c>
      <c r="V90" s="28">
        <v>25</v>
      </c>
      <c r="W90" s="18">
        <f t="shared" si="11"/>
        <v>108</v>
      </c>
      <c r="X90" s="18">
        <f t="shared" si="12"/>
        <v>130</v>
      </c>
      <c r="Y90" s="18">
        <f t="shared" si="13"/>
        <v>95</v>
      </c>
      <c r="Z90" s="18">
        <f t="shared" si="14"/>
        <v>111</v>
      </c>
      <c r="AA90" s="18" t="e">
        <f t="shared" si="15"/>
        <v>#REF!</v>
      </c>
      <c r="AB90" s="18" t="e">
        <f t="shared" si="16"/>
        <v>#REF!</v>
      </c>
    </row>
    <row r="91" spans="10:28" ht="12.75">
      <c r="J91" s="16">
        <v>500</v>
      </c>
      <c r="K91" s="27">
        <v>76</v>
      </c>
      <c r="L91" s="27">
        <v>46</v>
      </c>
      <c r="M91" s="27">
        <v>108</v>
      </c>
      <c r="N91" s="27">
        <v>37</v>
      </c>
      <c r="O91" s="27">
        <v>144</v>
      </c>
      <c r="P91" s="27">
        <v>28</v>
      </c>
      <c r="Q91" s="27">
        <v>58</v>
      </c>
      <c r="R91" s="27">
        <v>38</v>
      </c>
      <c r="S91" s="28">
        <v>84</v>
      </c>
      <c r="T91" s="28">
        <v>33</v>
      </c>
      <c r="U91" s="28">
        <v>101</v>
      </c>
      <c r="V91" s="28">
        <v>28</v>
      </c>
      <c r="W91" s="18">
        <f t="shared" si="11"/>
        <v>122</v>
      </c>
      <c r="X91" s="18">
        <f t="shared" si="12"/>
        <v>145</v>
      </c>
      <c r="Y91" s="18">
        <f t="shared" si="13"/>
        <v>96</v>
      </c>
      <c r="Z91" s="18">
        <f t="shared" si="14"/>
        <v>117</v>
      </c>
      <c r="AA91" s="18" t="e">
        <f t="shared" si="15"/>
        <v>#REF!</v>
      </c>
      <c r="AB91" s="18" t="e">
        <f t="shared" si="16"/>
        <v>#REF!</v>
      </c>
    </row>
    <row r="92" spans="10:28" ht="12.75">
      <c r="J92" s="16">
        <v>600</v>
      </c>
      <c r="K92" s="27">
        <v>84</v>
      </c>
      <c r="L92" s="27">
        <v>50</v>
      </c>
      <c r="M92" s="27">
        <v>120</v>
      </c>
      <c r="N92" s="27">
        <v>39</v>
      </c>
      <c r="O92" s="27">
        <v>147</v>
      </c>
      <c r="P92" s="27">
        <v>30</v>
      </c>
      <c r="Q92" s="27">
        <v>68</v>
      </c>
      <c r="R92" s="27">
        <v>43</v>
      </c>
      <c r="S92" s="28">
        <v>94</v>
      </c>
      <c r="T92" s="28">
        <v>35</v>
      </c>
      <c r="U92" s="28">
        <v>114</v>
      </c>
      <c r="V92" s="28">
        <v>29</v>
      </c>
      <c r="W92" s="18">
        <f t="shared" si="11"/>
        <v>134</v>
      </c>
      <c r="X92" s="18">
        <f t="shared" si="12"/>
        <v>159</v>
      </c>
      <c r="Y92" s="18">
        <f t="shared" si="13"/>
        <v>111</v>
      </c>
      <c r="Z92" s="18">
        <f t="shared" si="14"/>
        <v>129</v>
      </c>
      <c r="AA92" s="18" t="e">
        <f t="shared" si="15"/>
        <v>#REF!</v>
      </c>
      <c r="AB92" s="18" t="e">
        <f t="shared" si="16"/>
        <v>#REF!</v>
      </c>
    </row>
    <row r="93" spans="10:28" ht="12.75">
      <c r="J93" s="16">
        <v>700</v>
      </c>
      <c r="K93" s="27">
        <v>92</v>
      </c>
      <c r="L93" s="27">
        <v>54</v>
      </c>
      <c r="M93" s="27">
        <v>140</v>
      </c>
      <c r="N93" s="27">
        <v>40</v>
      </c>
      <c r="O93" s="27">
        <v>159</v>
      </c>
      <c r="P93" s="27">
        <v>33</v>
      </c>
      <c r="Q93" s="27">
        <v>77</v>
      </c>
      <c r="R93" s="27">
        <v>47</v>
      </c>
      <c r="S93" s="28">
        <v>108</v>
      </c>
      <c r="T93" s="28">
        <v>37</v>
      </c>
      <c r="U93" s="28">
        <v>130</v>
      </c>
      <c r="V93" s="28">
        <v>32</v>
      </c>
      <c r="W93" s="18">
        <f t="shared" si="11"/>
        <v>146</v>
      </c>
      <c r="X93" s="18">
        <f t="shared" si="12"/>
        <v>180</v>
      </c>
      <c r="Y93" s="18">
        <f t="shared" si="13"/>
        <v>124</v>
      </c>
      <c r="Z93" s="18">
        <f t="shared" si="14"/>
        <v>145</v>
      </c>
      <c r="AA93" s="18" t="e">
        <f t="shared" si="15"/>
        <v>#REF!</v>
      </c>
      <c r="AB93" s="18" t="e">
        <f t="shared" si="16"/>
        <v>#REF!</v>
      </c>
    </row>
    <row r="94" spans="10:28" ht="12.75">
      <c r="J94" s="16">
        <v>800</v>
      </c>
      <c r="K94" s="27">
        <v>112</v>
      </c>
      <c r="L94" s="27">
        <v>62</v>
      </c>
      <c r="M94" s="27">
        <v>156</v>
      </c>
      <c r="N94" s="27">
        <v>41</v>
      </c>
      <c r="O94" s="27">
        <v>183</v>
      </c>
      <c r="P94" s="27">
        <v>36</v>
      </c>
      <c r="Q94" s="27">
        <v>86</v>
      </c>
      <c r="R94" s="27">
        <v>52</v>
      </c>
      <c r="S94" s="28">
        <v>120</v>
      </c>
      <c r="T94" s="28">
        <v>39</v>
      </c>
      <c r="U94" s="28">
        <v>140</v>
      </c>
      <c r="V94" s="28">
        <v>34</v>
      </c>
      <c r="W94" s="18">
        <f t="shared" si="11"/>
        <v>174</v>
      </c>
      <c r="X94" s="18">
        <f t="shared" si="12"/>
        <v>197</v>
      </c>
      <c r="Y94" s="18">
        <f t="shared" si="13"/>
        <v>138</v>
      </c>
      <c r="Z94" s="18">
        <f t="shared" si="14"/>
        <v>159</v>
      </c>
      <c r="AA94" s="18" t="e">
        <f t="shared" si="15"/>
        <v>#REF!</v>
      </c>
      <c r="AB94" s="18" t="e">
        <f t="shared" si="16"/>
        <v>#REF!</v>
      </c>
    </row>
    <row r="95" spans="10:28" ht="12.75">
      <c r="J95" s="16">
        <v>900</v>
      </c>
      <c r="K95" s="27">
        <v>119</v>
      </c>
      <c r="L95" s="27">
        <v>65</v>
      </c>
      <c r="M95" s="27">
        <v>163</v>
      </c>
      <c r="N95" s="27">
        <v>49</v>
      </c>
      <c r="O95" s="27">
        <v>201</v>
      </c>
      <c r="P95" s="27">
        <v>38</v>
      </c>
      <c r="Q95" s="27">
        <v>91</v>
      </c>
      <c r="R95" s="27">
        <v>57</v>
      </c>
      <c r="S95" s="28">
        <v>130</v>
      </c>
      <c r="T95" s="28">
        <v>46</v>
      </c>
      <c r="U95" s="28">
        <v>160</v>
      </c>
      <c r="V95" s="28">
        <v>37</v>
      </c>
      <c r="W95" s="18">
        <f t="shared" si="11"/>
        <v>184</v>
      </c>
      <c r="X95" s="18">
        <f t="shared" si="12"/>
        <v>212</v>
      </c>
      <c r="Y95" s="18">
        <f t="shared" si="13"/>
        <v>148</v>
      </c>
      <c r="Z95" s="18">
        <f t="shared" si="14"/>
        <v>176</v>
      </c>
      <c r="AA95" s="18" t="e">
        <f t="shared" si="15"/>
        <v>#REF!</v>
      </c>
      <c r="AB95" s="18" t="e">
        <f t="shared" si="16"/>
        <v>#REF!</v>
      </c>
    </row>
    <row r="96" spans="10:28" ht="12.75">
      <c r="J96" s="16">
        <v>1000</v>
      </c>
      <c r="K96" s="27">
        <v>131</v>
      </c>
      <c r="L96" s="27">
        <v>67</v>
      </c>
      <c r="M96" s="27">
        <v>171</v>
      </c>
      <c r="N96" s="27">
        <v>51</v>
      </c>
      <c r="O96" s="27">
        <v>214</v>
      </c>
      <c r="P96" s="27">
        <v>42</v>
      </c>
      <c r="Q96" s="27">
        <v>101</v>
      </c>
      <c r="R96" s="27">
        <v>61</v>
      </c>
      <c r="S96" s="28">
        <v>136</v>
      </c>
      <c r="T96" s="28">
        <v>49</v>
      </c>
      <c r="U96" s="28">
        <v>165</v>
      </c>
      <c r="V96" s="28">
        <v>40</v>
      </c>
      <c r="W96" s="18">
        <f t="shared" si="11"/>
        <v>198</v>
      </c>
      <c r="X96" s="18">
        <f t="shared" si="12"/>
        <v>222</v>
      </c>
      <c r="Y96" s="18">
        <f t="shared" si="13"/>
        <v>162</v>
      </c>
      <c r="Z96" s="18">
        <f t="shared" si="14"/>
        <v>185</v>
      </c>
      <c r="AA96" s="18" t="e">
        <f t="shared" si="15"/>
        <v>#REF!</v>
      </c>
      <c r="AB96" s="18" t="e">
        <f t="shared" si="16"/>
        <v>#REF!</v>
      </c>
    </row>
    <row r="97" spans="10:38" ht="12.75">
      <c r="J97" s="16">
        <v>1200</v>
      </c>
      <c r="K97" s="27">
        <v>159</v>
      </c>
      <c r="L97" s="27">
        <v>74</v>
      </c>
      <c r="M97" s="27">
        <v>221</v>
      </c>
      <c r="N97" s="27">
        <v>57</v>
      </c>
      <c r="O97" s="27">
        <v>258</v>
      </c>
      <c r="P97" s="27">
        <v>46</v>
      </c>
      <c r="Q97" s="27">
        <v>124</v>
      </c>
      <c r="R97" s="27">
        <v>68</v>
      </c>
      <c r="S97" s="28">
        <v>159</v>
      </c>
      <c r="T97" s="28">
        <v>55</v>
      </c>
      <c r="U97" s="28">
        <v>197</v>
      </c>
      <c r="V97" s="28">
        <v>45</v>
      </c>
      <c r="W97" s="18">
        <f t="shared" si="11"/>
        <v>233</v>
      </c>
      <c r="X97" s="18">
        <f t="shared" si="12"/>
        <v>278</v>
      </c>
      <c r="Y97" s="18">
        <f t="shared" si="13"/>
        <v>192</v>
      </c>
      <c r="Z97" s="18">
        <f t="shared" si="14"/>
        <v>214</v>
      </c>
      <c r="AA97" s="18" t="e">
        <f t="shared" si="15"/>
        <v>#REF!</v>
      </c>
      <c r="AB97" s="18" t="e">
        <f t="shared" si="16"/>
        <v>#REF!</v>
      </c>
    </row>
    <row r="98" spans="10:38" ht="12.75">
      <c r="J98" s="16">
        <v>1400</v>
      </c>
      <c r="K98" s="27">
        <v>175</v>
      </c>
      <c r="L98" s="27">
        <v>77</v>
      </c>
      <c r="M98" s="27">
        <v>244</v>
      </c>
      <c r="N98" s="27">
        <v>59</v>
      </c>
      <c r="O98" s="27">
        <v>277</v>
      </c>
      <c r="P98" s="27">
        <v>50</v>
      </c>
      <c r="Q98" s="27">
        <v>131</v>
      </c>
      <c r="R98" s="27">
        <v>71</v>
      </c>
      <c r="S98" s="28">
        <v>181</v>
      </c>
      <c r="T98" s="28">
        <v>58</v>
      </c>
      <c r="U98" s="28">
        <v>217</v>
      </c>
      <c r="V98" s="28">
        <v>48</v>
      </c>
      <c r="W98" s="18">
        <f t="shared" si="11"/>
        <v>252</v>
      </c>
      <c r="X98" s="18">
        <f t="shared" si="12"/>
        <v>303</v>
      </c>
      <c r="Y98" s="18">
        <f t="shared" si="13"/>
        <v>202</v>
      </c>
      <c r="Z98" s="18">
        <f t="shared" si="14"/>
        <v>239</v>
      </c>
      <c r="AA98" s="18" t="e">
        <f t="shared" si="15"/>
        <v>#REF!</v>
      </c>
      <c r="AB98" s="18" t="e">
        <f t="shared" si="16"/>
        <v>#REF!</v>
      </c>
    </row>
    <row r="101" spans="10:38" ht="12.75">
      <c r="J101" s="198" t="s">
        <v>49</v>
      </c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</row>
    <row r="102" spans="10:38" ht="12.75">
      <c r="J102" s="198" t="s">
        <v>50</v>
      </c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</row>
    <row r="104" spans="10:38" ht="12" customHeight="1">
      <c r="J104" s="209" t="s">
        <v>32</v>
      </c>
      <c r="K104" s="218" t="s">
        <v>51</v>
      </c>
      <c r="L104" s="219"/>
      <c r="M104" s="219"/>
      <c r="N104" s="219"/>
      <c r="O104" s="219"/>
      <c r="P104" s="219"/>
      <c r="Q104" s="219"/>
      <c r="R104" s="219"/>
      <c r="S104" s="219"/>
      <c r="T104" s="220"/>
      <c r="U104" s="218" t="s">
        <v>52</v>
      </c>
      <c r="V104" s="219"/>
      <c r="W104" s="219"/>
      <c r="X104" s="219"/>
      <c r="Y104" s="219"/>
      <c r="Z104" s="219"/>
      <c r="AA104" s="219"/>
      <c r="AB104" s="219"/>
      <c r="AC104" s="219"/>
      <c r="AD104" s="220"/>
      <c r="AE104" s="221" t="s">
        <v>53</v>
      </c>
      <c r="AF104" s="221"/>
      <c r="AG104" s="221"/>
      <c r="AH104" s="221"/>
      <c r="AI104" s="221" t="s">
        <v>54</v>
      </c>
      <c r="AJ104" s="221"/>
      <c r="AK104" s="221"/>
      <c r="AL104" s="221"/>
    </row>
    <row r="105" spans="10:38" ht="12" customHeight="1">
      <c r="J105" s="209"/>
      <c r="K105" s="218" t="s">
        <v>55</v>
      </c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20"/>
      <c r="AE105" s="7" t="s">
        <v>15</v>
      </c>
      <c r="AF105" s="7" t="s">
        <v>16</v>
      </c>
      <c r="AG105" s="7" t="s">
        <v>15</v>
      </c>
      <c r="AH105" s="7" t="s">
        <v>16</v>
      </c>
      <c r="AI105" s="7" t="s">
        <v>15</v>
      </c>
      <c r="AJ105" s="7" t="s">
        <v>16</v>
      </c>
      <c r="AK105" s="7" t="s">
        <v>15</v>
      </c>
      <c r="AL105" s="7" t="s">
        <v>16</v>
      </c>
    </row>
    <row r="106" spans="10:38" ht="12" customHeight="1">
      <c r="J106" s="209"/>
      <c r="K106" s="29">
        <v>20</v>
      </c>
      <c r="L106" s="29">
        <v>50</v>
      </c>
      <c r="M106" s="29">
        <v>100</v>
      </c>
      <c r="N106" s="29">
        <v>150</v>
      </c>
      <c r="O106" s="29">
        <v>200</v>
      </c>
      <c r="P106" s="29">
        <v>250</v>
      </c>
      <c r="Q106" s="29">
        <v>300</v>
      </c>
      <c r="R106" s="29">
        <v>350</v>
      </c>
      <c r="S106" s="29">
        <v>400</v>
      </c>
      <c r="T106" s="29">
        <v>450</v>
      </c>
      <c r="U106" s="29">
        <v>20</v>
      </c>
      <c r="V106" s="29">
        <v>50</v>
      </c>
      <c r="W106" s="29">
        <v>100</v>
      </c>
      <c r="X106" s="29">
        <v>150</v>
      </c>
      <c r="Y106" s="29">
        <v>200</v>
      </c>
      <c r="Z106" s="29">
        <v>250</v>
      </c>
      <c r="AA106" s="29">
        <v>300</v>
      </c>
      <c r="AB106" s="29">
        <v>350</v>
      </c>
      <c r="AC106" s="29">
        <v>400</v>
      </c>
      <c r="AD106" s="29">
        <v>450</v>
      </c>
      <c r="AE106" s="7" t="s">
        <v>56</v>
      </c>
      <c r="AF106" s="7" t="s">
        <v>56</v>
      </c>
      <c r="AG106" s="7" t="s">
        <v>57</v>
      </c>
      <c r="AH106" s="7" t="s">
        <v>57</v>
      </c>
      <c r="AI106" s="7" t="s">
        <v>56</v>
      </c>
      <c r="AJ106" s="7" t="s">
        <v>56</v>
      </c>
      <c r="AK106" s="7" t="s">
        <v>57</v>
      </c>
      <c r="AL106" s="7" t="s">
        <v>57</v>
      </c>
    </row>
    <row r="107" spans="10:38" ht="12" customHeight="1">
      <c r="J107" s="209"/>
      <c r="K107" s="218" t="s">
        <v>58</v>
      </c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20"/>
      <c r="AE107" s="30" t="e">
        <f>IF(#REF!&lt;=50,#REF!,0)</f>
        <v>#REF!</v>
      </c>
      <c r="AF107" s="30" t="e">
        <f>IF(#REF!&lt;=50,#REF!,0)</f>
        <v>#REF!</v>
      </c>
      <c r="AG107" s="30" t="e">
        <f>IF(#REF!&gt;50,#REF!,0)</f>
        <v>#REF!</v>
      </c>
      <c r="AH107" s="30" t="e">
        <f>IF(#REF!&gt;50,#REF!,0)</f>
        <v>#REF!</v>
      </c>
      <c r="AI107" s="30" t="e">
        <f>IF(#REF!&lt;=50,#REF!,0)</f>
        <v>#REF!</v>
      </c>
      <c r="AJ107" s="30" t="e">
        <f>IF(#REF!&lt;=50,#REF!,0)</f>
        <v>#REF!</v>
      </c>
      <c r="AK107" s="30" t="e">
        <f>IF(#REF!&gt;50,#REF!,0)</f>
        <v>#REF!</v>
      </c>
      <c r="AL107" s="30" t="e">
        <f>IF(#REF!&gt;50,#REF!,0)</f>
        <v>#REF!</v>
      </c>
    </row>
    <row r="108" spans="10:38" ht="12" customHeight="1">
      <c r="J108" s="31">
        <v>25</v>
      </c>
      <c r="K108" s="31">
        <v>5</v>
      </c>
      <c r="L108" s="31">
        <v>13</v>
      </c>
      <c r="M108" s="31">
        <v>24</v>
      </c>
      <c r="N108" s="31">
        <v>36</v>
      </c>
      <c r="O108" s="31">
        <v>49</v>
      </c>
      <c r="P108" s="31">
        <v>63</v>
      </c>
      <c r="Q108" s="31">
        <v>77</v>
      </c>
      <c r="R108" s="31">
        <v>93</v>
      </c>
      <c r="S108" s="31">
        <v>109</v>
      </c>
      <c r="T108" s="31">
        <v>128</v>
      </c>
      <c r="U108" s="31">
        <v>4</v>
      </c>
      <c r="V108" s="31">
        <v>11</v>
      </c>
      <c r="W108" s="31">
        <v>22</v>
      </c>
      <c r="X108" s="31">
        <v>32</v>
      </c>
      <c r="Y108" s="31">
        <v>45</v>
      </c>
      <c r="Z108" s="31">
        <v>57</v>
      </c>
      <c r="AA108" s="31">
        <v>71</v>
      </c>
      <c r="AB108" s="31">
        <v>85</v>
      </c>
      <c r="AC108" s="31">
        <v>101</v>
      </c>
      <c r="AD108" s="31">
        <v>118</v>
      </c>
      <c r="AE108" s="11" t="e">
        <f>IF($AE$107&lt;&gt;0,K108+(L108-K108)*($AE$107-$K$106)/($L$106-$K$106),0)</f>
        <v>#REF!</v>
      </c>
      <c r="AF108" s="11" t="e">
        <f>IF($AF$107&lt;&gt;0,K108+(L108-K108)*($AF$107-$K$106)/($L$106-$K$106),0)</f>
        <v>#REF!</v>
      </c>
      <c r="AG108" s="11" t="e">
        <f>IF($AG$107&lt;&gt;0,L108+(M108-L108)*($AG$107-$L$106)/($M$106-$L$106),0)</f>
        <v>#REF!</v>
      </c>
      <c r="AH108" s="11" t="e">
        <f>IF($AH$107&lt;&gt;0,L108+(M108-L108)*($AH$107-$L$106)/($M$106-$L$106),0)</f>
        <v>#REF!</v>
      </c>
      <c r="AI108" s="11" t="e">
        <f>IF($AI$107&lt;&gt;0,U108+(V108-U108)*($AI$107-$U$106)/($V$106-$U$106),0)</f>
        <v>#REF!</v>
      </c>
      <c r="AJ108" s="11" t="e">
        <f>IF($AJ$107&lt;&gt;0,U108+(V108-U108)*($AJ$107-$U$106)/($V$106-$U$106),0)</f>
        <v>#REF!</v>
      </c>
      <c r="AK108" s="11" t="e">
        <f>IF($AK$107&lt;&gt;0,V108+(W108-V108)*($AK$107-$V$106)/($W$106-$V$106),0)</f>
        <v>#REF!</v>
      </c>
      <c r="AL108" s="11" t="e">
        <f>IF($AL$107&lt;&gt;0,V108+(W108-V108)*($AL$107-$V$106)/($W$106-$V$106),0)</f>
        <v>#REF!</v>
      </c>
    </row>
    <row r="109" spans="10:38" ht="12" customHeight="1">
      <c r="J109" s="31">
        <v>40</v>
      </c>
      <c r="K109" s="31">
        <v>7</v>
      </c>
      <c r="L109" s="31">
        <v>15</v>
      </c>
      <c r="M109" s="31">
        <v>28</v>
      </c>
      <c r="N109" s="31">
        <v>42</v>
      </c>
      <c r="O109" s="31">
        <v>57</v>
      </c>
      <c r="P109" s="31">
        <v>74</v>
      </c>
      <c r="Q109" s="31">
        <v>90</v>
      </c>
      <c r="R109" s="31">
        <v>108</v>
      </c>
      <c r="S109" s="31">
        <v>128</v>
      </c>
      <c r="T109" s="31">
        <v>149</v>
      </c>
      <c r="U109" s="31">
        <v>6</v>
      </c>
      <c r="V109" s="31">
        <v>13</v>
      </c>
      <c r="W109" s="31">
        <v>25</v>
      </c>
      <c r="X109" s="31">
        <v>38</v>
      </c>
      <c r="Y109" s="31">
        <v>51</v>
      </c>
      <c r="Z109" s="31">
        <v>66</v>
      </c>
      <c r="AA109" s="31">
        <v>82</v>
      </c>
      <c r="AB109" s="31">
        <v>99</v>
      </c>
      <c r="AC109" s="31">
        <v>117</v>
      </c>
      <c r="AD109" s="31">
        <v>136</v>
      </c>
      <c r="AE109" s="11" t="e">
        <f t="shared" ref="AE109:AE127" si="17">IF($AE$107&lt;&gt;0,K109+(L109-K109)*($AE$107-$K$106)/($L$106-$K$106),0)</f>
        <v>#REF!</v>
      </c>
      <c r="AF109" s="11" t="e">
        <f t="shared" ref="AF109:AF127" si="18">IF($AF$107&lt;&gt;0,K109+(L109-K109)*($AF$107-$K$106)/($L$106-$K$106),0)</f>
        <v>#REF!</v>
      </c>
      <c r="AG109" s="11" t="e">
        <f t="shared" ref="AG109:AG127" si="19">IF($AG$107&lt;&gt;0,L109+(M109-L109)*($AG$107-$L$106)/($M$106-$L$106),0)</f>
        <v>#REF!</v>
      </c>
      <c r="AH109" s="11" t="e">
        <f t="shared" ref="AH109:AH127" si="20">IF($AH$107&lt;&gt;0,L109+(M109-L109)*($AH$107-$L$106)/($M$106-$L$106),0)</f>
        <v>#REF!</v>
      </c>
      <c r="AI109" s="11" t="e">
        <f t="shared" ref="AI109:AI127" si="21">IF($AI$107&lt;&gt;0,U109+(V109-U109)*($AI$107-$U$106)/($V$106-$U$106),0)</f>
        <v>#REF!</v>
      </c>
      <c r="AJ109" s="11" t="e">
        <f t="shared" ref="AJ109:AJ127" si="22">IF($AJ$107&lt;&gt;0,U109+(V109-U109)*($AJ$107-$U$106)/($V$106-$U$106),0)</f>
        <v>#REF!</v>
      </c>
      <c r="AK109" s="11" t="e">
        <f t="shared" ref="AK109:AK127" si="23">IF($AK$107&lt;&gt;0,V109+(W109-V109)*($AK$107-$V$106)/($W$106-$V$106),0)</f>
        <v>#REF!</v>
      </c>
      <c r="AL109" s="11" t="e">
        <f t="shared" ref="AL109:AL127" si="24">IF($AL$107&lt;&gt;0,V109+(W109-V109)*($AL$107-$V$106)/($W$106-$V$106),0)</f>
        <v>#REF!</v>
      </c>
    </row>
    <row r="110" spans="10:38" ht="12.75">
      <c r="J110" s="31">
        <v>50</v>
      </c>
      <c r="K110" s="31">
        <v>8</v>
      </c>
      <c r="L110" s="31">
        <v>16</v>
      </c>
      <c r="M110" s="31">
        <v>31</v>
      </c>
      <c r="N110" s="31">
        <v>46</v>
      </c>
      <c r="O110" s="31">
        <v>61</v>
      </c>
      <c r="P110" s="31">
        <v>78</v>
      </c>
      <c r="Q110" s="31">
        <v>97</v>
      </c>
      <c r="R110" s="31">
        <v>116</v>
      </c>
      <c r="S110" s="31">
        <v>137</v>
      </c>
      <c r="T110" s="31">
        <v>158</v>
      </c>
      <c r="U110" s="31">
        <v>6</v>
      </c>
      <c r="V110" s="31">
        <v>15</v>
      </c>
      <c r="W110" s="31">
        <v>27</v>
      </c>
      <c r="X110" s="31">
        <v>40</v>
      </c>
      <c r="Y110" s="31">
        <v>55</v>
      </c>
      <c r="Z110" s="31">
        <v>71</v>
      </c>
      <c r="AA110" s="31">
        <v>88</v>
      </c>
      <c r="AB110" s="31">
        <v>106</v>
      </c>
      <c r="AC110" s="31">
        <v>125</v>
      </c>
      <c r="AD110" s="31">
        <v>144</v>
      </c>
      <c r="AE110" s="11" t="e">
        <f t="shared" si="17"/>
        <v>#REF!</v>
      </c>
      <c r="AF110" s="11" t="e">
        <f t="shared" si="18"/>
        <v>#REF!</v>
      </c>
      <c r="AG110" s="11" t="e">
        <f t="shared" si="19"/>
        <v>#REF!</v>
      </c>
      <c r="AH110" s="11" t="e">
        <f t="shared" si="20"/>
        <v>#REF!</v>
      </c>
      <c r="AI110" s="11" t="e">
        <f t="shared" si="21"/>
        <v>#REF!</v>
      </c>
      <c r="AJ110" s="11" t="e">
        <f t="shared" si="22"/>
        <v>#REF!</v>
      </c>
      <c r="AK110" s="11" t="e">
        <f t="shared" si="23"/>
        <v>#REF!</v>
      </c>
      <c r="AL110" s="11" t="e">
        <f t="shared" si="24"/>
        <v>#REF!</v>
      </c>
    </row>
    <row r="111" spans="10:38" ht="12.75">
      <c r="J111" s="31">
        <v>65</v>
      </c>
      <c r="K111" s="31">
        <v>9</v>
      </c>
      <c r="L111" s="31">
        <v>20</v>
      </c>
      <c r="M111" s="31">
        <v>35</v>
      </c>
      <c r="N111" s="31">
        <v>52</v>
      </c>
      <c r="O111" s="31">
        <v>70</v>
      </c>
      <c r="P111" s="31">
        <v>89</v>
      </c>
      <c r="Q111" s="31">
        <v>109</v>
      </c>
      <c r="R111" s="31">
        <v>131</v>
      </c>
      <c r="S111" s="31">
        <v>153</v>
      </c>
      <c r="T111" s="31">
        <v>178</v>
      </c>
      <c r="U111" s="31">
        <v>8</v>
      </c>
      <c r="V111" s="31">
        <v>16</v>
      </c>
      <c r="W111" s="31">
        <v>31</v>
      </c>
      <c r="X111" s="31">
        <v>46</v>
      </c>
      <c r="Y111" s="31">
        <v>62</v>
      </c>
      <c r="Z111" s="31">
        <v>80</v>
      </c>
      <c r="AA111" s="31">
        <v>98</v>
      </c>
      <c r="AB111" s="31">
        <v>118</v>
      </c>
      <c r="AC111" s="31">
        <v>139</v>
      </c>
      <c r="AD111" s="31">
        <v>161</v>
      </c>
      <c r="AE111" s="11" t="e">
        <f t="shared" si="17"/>
        <v>#REF!</v>
      </c>
      <c r="AF111" s="11" t="e">
        <f t="shared" si="18"/>
        <v>#REF!</v>
      </c>
      <c r="AG111" s="11" t="e">
        <f t="shared" si="19"/>
        <v>#REF!</v>
      </c>
      <c r="AH111" s="11" t="e">
        <f t="shared" si="20"/>
        <v>#REF!</v>
      </c>
      <c r="AI111" s="11" t="e">
        <f t="shared" si="21"/>
        <v>#REF!</v>
      </c>
      <c r="AJ111" s="11" t="e">
        <f t="shared" si="22"/>
        <v>#REF!</v>
      </c>
      <c r="AK111" s="11" t="e">
        <f t="shared" si="23"/>
        <v>#REF!</v>
      </c>
      <c r="AL111" s="11" t="e">
        <f t="shared" si="24"/>
        <v>#REF!</v>
      </c>
    </row>
    <row r="112" spans="10:38" ht="12.75">
      <c r="J112" s="31">
        <v>80</v>
      </c>
      <c r="K112" s="31">
        <v>9</v>
      </c>
      <c r="L112" s="31">
        <v>22</v>
      </c>
      <c r="M112" s="31">
        <v>39</v>
      </c>
      <c r="N112" s="31">
        <v>57</v>
      </c>
      <c r="O112" s="31">
        <v>75</v>
      </c>
      <c r="P112" s="31">
        <v>96</v>
      </c>
      <c r="Q112" s="31">
        <v>118</v>
      </c>
      <c r="R112" s="31">
        <v>140</v>
      </c>
      <c r="S112" s="31">
        <v>164</v>
      </c>
      <c r="T112" s="31">
        <v>190</v>
      </c>
      <c r="U112" s="31">
        <v>9</v>
      </c>
      <c r="V112" s="31">
        <v>18</v>
      </c>
      <c r="W112" s="31">
        <v>34</v>
      </c>
      <c r="X112" s="31">
        <v>50</v>
      </c>
      <c r="Y112" s="31">
        <v>66</v>
      </c>
      <c r="Z112" s="31">
        <v>85</v>
      </c>
      <c r="AA112" s="31">
        <v>105</v>
      </c>
      <c r="AB112" s="31">
        <v>126</v>
      </c>
      <c r="AC112" s="31">
        <v>148</v>
      </c>
      <c r="AD112" s="31">
        <v>172</v>
      </c>
      <c r="AE112" s="11" t="e">
        <f t="shared" si="17"/>
        <v>#REF!</v>
      </c>
      <c r="AF112" s="11" t="e">
        <f t="shared" si="18"/>
        <v>#REF!</v>
      </c>
      <c r="AG112" s="11" t="e">
        <f t="shared" si="19"/>
        <v>#REF!</v>
      </c>
      <c r="AH112" s="11" t="e">
        <f t="shared" si="20"/>
        <v>#REF!</v>
      </c>
      <c r="AI112" s="11" t="e">
        <f t="shared" si="21"/>
        <v>#REF!</v>
      </c>
      <c r="AJ112" s="11" t="e">
        <f t="shared" si="22"/>
        <v>#REF!</v>
      </c>
      <c r="AK112" s="11" t="e">
        <f t="shared" si="23"/>
        <v>#REF!</v>
      </c>
      <c r="AL112" s="11" t="e">
        <f t="shared" si="24"/>
        <v>#REF!</v>
      </c>
    </row>
    <row r="113" spans="10:38" ht="12.75">
      <c r="J113" s="31">
        <v>100</v>
      </c>
      <c r="K113" s="31">
        <v>11</v>
      </c>
      <c r="L113" s="31">
        <v>24</v>
      </c>
      <c r="M113" s="31">
        <v>43</v>
      </c>
      <c r="N113" s="31">
        <v>63</v>
      </c>
      <c r="O113" s="31">
        <v>83</v>
      </c>
      <c r="P113" s="31">
        <v>106</v>
      </c>
      <c r="Q113" s="31">
        <v>129</v>
      </c>
      <c r="R113" s="31">
        <v>153</v>
      </c>
      <c r="S113" s="31">
        <v>179</v>
      </c>
      <c r="T113" s="31">
        <v>207</v>
      </c>
      <c r="U113" s="31">
        <v>9</v>
      </c>
      <c r="V113" s="31">
        <v>21</v>
      </c>
      <c r="W113" s="31">
        <v>37</v>
      </c>
      <c r="X113" s="31">
        <v>55</v>
      </c>
      <c r="Y113" s="31">
        <v>73</v>
      </c>
      <c r="Z113" s="31">
        <v>94</v>
      </c>
      <c r="AA113" s="31">
        <v>115</v>
      </c>
      <c r="AB113" s="31">
        <v>138</v>
      </c>
      <c r="AC113" s="31">
        <v>161</v>
      </c>
      <c r="AD113" s="31">
        <v>186</v>
      </c>
      <c r="AE113" s="11" t="e">
        <f t="shared" si="17"/>
        <v>#REF!</v>
      </c>
      <c r="AF113" s="11" t="e">
        <f t="shared" si="18"/>
        <v>#REF!</v>
      </c>
      <c r="AG113" s="11" t="e">
        <f t="shared" si="19"/>
        <v>#REF!</v>
      </c>
      <c r="AH113" s="11" t="e">
        <f t="shared" si="20"/>
        <v>#REF!</v>
      </c>
      <c r="AI113" s="11" t="e">
        <f t="shared" si="21"/>
        <v>#REF!</v>
      </c>
      <c r="AJ113" s="11" t="e">
        <f t="shared" si="22"/>
        <v>#REF!</v>
      </c>
      <c r="AK113" s="11" t="e">
        <f t="shared" si="23"/>
        <v>#REF!</v>
      </c>
      <c r="AL113" s="11" t="e">
        <f t="shared" si="24"/>
        <v>#REF!</v>
      </c>
    </row>
    <row r="114" spans="10:38" ht="12.75">
      <c r="J114" s="31">
        <v>125</v>
      </c>
      <c r="K114" s="31">
        <v>13</v>
      </c>
      <c r="L114" s="31">
        <v>28</v>
      </c>
      <c r="M114" s="31">
        <v>48</v>
      </c>
      <c r="N114" s="31">
        <v>70</v>
      </c>
      <c r="O114" s="31">
        <v>92</v>
      </c>
      <c r="P114" s="31">
        <v>120</v>
      </c>
      <c r="Q114" s="31">
        <v>144</v>
      </c>
      <c r="R114" s="31">
        <v>172</v>
      </c>
      <c r="S114" s="31">
        <v>200</v>
      </c>
      <c r="T114" s="31">
        <v>231</v>
      </c>
      <c r="U114" s="31">
        <v>10</v>
      </c>
      <c r="V114" s="31">
        <v>23</v>
      </c>
      <c r="W114" s="31">
        <v>42</v>
      </c>
      <c r="X114" s="31">
        <v>60</v>
      </c>
      <c r="Y114" s="31">
        <v>80</v>
      </c>
      <c r="Z114" s="31">
        <v>105</v>
      </c>
      <c r="AA114" s="31">
        <v>128</v>
      </c>
      <c r="AB114" s="31">
        <v>153</v>
      </c>
      <c r="AC114" s="31">
        <v>179</v>
      </c>
      <c r="AD114" s="31">
        <v>206</v>
      </c>
      <c r="AE114" s="11" t="e">
        <f t="shared" si="17"/>
        <v>#REF!</v>
      </c>
      <c r="AF114" s="11" t="e">
        <f t="shared" si="18"/>
        <v>#REF!</v>
      </c>
      <c r="AG114" s="11" t="e">
        <f t="shared" si="19"/>
        <v>#REF!</v>
      </c>
      <c r="AH114" s="11" t="e">
        <f t="shared" si="20"/>
        <v>#REF!</v>
      </c>
      <c r="AI114" s="11" t="e">
        <f t="shared" si="21"/>
        <v>#REF!</v>
      </c>
      <c r="AJ114" s="11" t="e">
        <f t="shared" si="22"/>
        <v>#REF!</v>
      </c>
      <c r="AK114" s="11" t="e">
        <f t="shared" si="23"/>
        <v>#REF!</v>
      </c>
      <c r="AL114" s="11" t="e">
        <f t="shared" si="24"/>
        <v>#REF!</v>
      </c>
    </row>
    <row r="115" spans="10:38" ht="12.75">
      <c r="J115" s="31">
        <v>150</v>
      </c>
      <c r="K115" s="31">
        <v>15</v>
      </c>
      <c r="L115" s="31">
        <v>30</v>
      </c>
      <c r="M115" s="31">
        <v>54</v>
      </c>
      <c r="N115" s="31">
        <v>77</v>
      </c>
      <c r="O115" s="31">
        <v>101</v>
      </c>
      <c r="P115" s="31">
        <v>132</v>
      </c>
      <c r="Q115" s="31">
        <v>159</v>
      </c>
      <c r="R115" s="31">
        <v>188</v>
      </c>
      <c r="S115" s="31">
        <v>220</v>
      </c>
      <c r="T115" s="31">
        <v>253</v>
      </c>
      <c r="U115" s="31">
        <v>12</v>
      </c>
      <c r="V115" s="31">
        <v>26</v>
      </c>
      <c r="W115" s="31">
        <v>46</v>
      </c>
      <c r="X115" s="31">
        <v>66</v>
      </c>
      <c r="Y115" s="31">
        <v>88</v>
      </c>
      <c r="Z115" s="31">
        <v>115</v>
      </c>
      <c r="AA115" s="31">
        <v>141</v>
      </c>
      <c r="AB115" s="31">
        <v>167</v>
      </c>
      <c r="AC115" s="31">
        <v>194</v>
      </c>
      <c r="AD115" s="31">
        <v>224</v>
      </c>
      <c r="AE115" s="11" t="e">
        <f t="shared" si="17"/>
        <v>#REF!</v>
      </c>
      <c r="AF115" s="11" t="e">
        <f t="shared" si="18"/>
        <v>#REF!</v>
      </c>
      <c r="AG115" s="11" t="e">
        <f t="shared" si="19"/>
        <v>#REF!</v>
      </c>
      <c r="AH115" s="11" t="e">
        <f t="shared" si="20"/>
        <v>#REF!</v>
      </c>
      <c r="AI115" s="11" t="e">
        <f t="shared" si="21"/>
        <v>#REF!</v>
      </c>
      <c r="AJ115" s="11" t="e">
        <f t="shared" si="22"/>
        <v>#REF!</v>
      </c>
      <c r="AK115" s="11" t="e">
        <f t="shared" si="23"/>
        <v>#REF!</v>
      </c>
      <c r="AL115" s="11" t="e">
        <f t="shared" si="24"/>
        <v>#REF!</v>
      </c>
    </row>
    <row r="116" spans="10:38" ht="12.75">
      <c r="J116" s="31">
        <v>200</v>
      </c>
      <c r="K116" s="31">
        <v>19</v>
      </c>
      <c r="L116" s="31">
        <v>38</v>
      </c>
      <c r="M116" s="31">
        <v>66</v>
      </c>
      <c r="N116" s="31">
        <v>94</v>
      </c>
      <c r="O116" s="31">
        <v>122</v>
      </c>
      <c r="P116" s="31">
        <v>158</v>
      </c>
      <c r="Q116" s="31">
        <v>190</v>
      </c>
      <c r="R116" s="31">
        <v>225</v>
      </c>
      <c r="S116" s="31">
        <v>261</v>
      </c>
      <c r="T116" s="31">
        <v>298</v>
      </c>
      <c r="U116" s="31">
        <v>15</v>
      </c>
      <c r="V116" s="31">
        <v>32</v>
      </c>
      <c r="W116" s="31">
        <v>56</v>
      </c>
      <c r="X116" s="31">
        <v>80</v>
      </c>
      <c r="Y116" s="31">
        <v>105</v>
      </c>
      <c r="Z116" s="31">
        <v>137</v>
      </c>
      <c r="AA116" s="31">
        <v>167</v>
      </c>
      <c r="AB116" s="31">
        <v>196</v>
      </c>
      <c r="AC116" s="31">
        <v>229</v>
      </c>
      <c r="AD116" s="31">
        <v>262</v>
      </c>
      <c r="AE116" s="11" t="e">
        <f t="shared" si="17"/>
        <v>#REF!</v>
      </c>
      <c r="AF116" s="11" t="e">
        <f t="shared" si="18"/>
        <v>#REF!</v>
      </c>
      <c r="AG116" s="11" t="e">
        <f t="shared" si="19"/>
        <v>#REF!</v>
      </c>
      <c r="AH116" s="11" t="e">
        <f t="shared" si="20"/>
        <v>#REF!</v>
      </c>
      <c r="AI116" s="11" t="e">
        <f t="shared" si="21"/>
        <v>#REF!</v>
      </c>
      <c r="AJ116" s="11" t="e">
        <f t="shared" si="22"/>
        <v>#REF!</v>
      </c>
      <c r="AK116" s="11" t="e">
        <f t="shared" si="23"/>
        <v>#REF!</v>
      </c>
      <c r="AL116" s="11" t="e">
        <f t="shared" si="24"/>
        <v>#REF!</v>
      </c>
    </row>
    <row r="117" spans="10:38" ht="12.75">
      <c r="J117" s="31">
        <v>250</v>
      </c>
      <c r="K117" s="31">
        <v>22</v>
      </c>
      <c r="L117" s="31">
        <v>44</v>
      </c>
      <c r="M117" s="31">
        <v>76</v>
      </c>
      <c r="N117" s="31">
        <v>108</v>
      </c>
      <c r="O117" s="31">
        <v>138</v>
      </c>
      <c r="P117" s="31">
        <v>178</v>
      </c>
      <c r="Q117" s="31">
        <v>213</v>
      </c>
      <c r="R117" s="31">
        <v>252</v>
      </c>
      <c r="S117" s="31">
        <v>289</v>
      </c>
      <c r="T117" s="31">
        <v>331</v>
      </c>
      <c r="U117" s="31">
        <v>18</v>
      </c>
      <c r="V117" s="31">
        <v>37</v>
      </c>
      <c r="W117" s="31">
        <v>65</v>
      </c>
      <c r="X117" s="31">
        <v>91</v>
      </c>
      <c r="Y117" s="31">
        <v>119</v>
      </c>
      <c r="Z117" s="31">
        <v>154</v>
      </c>
      <c r="AA117" s="31">
        <v>185</v>
      </c>
      <c r="AB117" s="31">
        <v>218</v>
      </c>
      <c r="AC117" s="31">
        <v>253</v>
      </c>
      <c r="AD117" s="31">
        <v>290</v>
      </c>
      <c r="AE117" s="11" t="e">
        <f t="shared" si="17"/>
        <v>#REF!</v>
      </c>
      <c r="AF117" s="11" t="e">
        <f t="shared" si="18"/>
        <v>#REF!</v>
      </c>
      <c r="AG117" s="11" t="e">
        <f t="shared" si="19"/>
        <v>#REF!</v>
      </c>
      <c r="AH117" s="11" t="e">
        <f t="shared" si="20"/>
        <v>#REF!</v>
      </c>
      <c r="AI117" s="11" t="e">
        <f t="shared" si="21"/>
        <v>#REF!</v>
      </c>
      <c r="AJ117" s="11" t="e">
        <f t="shared" si="22"/>
        <v>#REF!</v>
      </c>
      <c r="AK117" s="11" t="e">
        <f t="shared" si="23"/>
        <v>#REF!</v>
      </c>
      <c r="AL117" s="11" t="e">
        <f t="shared" si="24"/>
        <v>#REF!</v>
      </c>
    </row>
    <row r="118" spans="10:38" ht="12.75">
      <c r="J118" s="31">
        <v>300</v>
      </c>
      <c r="K118" s="31">
        <v>26</v>
      </c>
      <c r="L118" s="31">
        <v>51</v>
      </c>
      <c r="M118" s="31">
        <v>87</v>
      </c>
      <c r="N118" s="31">
        <v>120</v>
      </c>
      <c r="O118" s="31">
        <v>156</v>
      </c>
      <c r="P118" s="31">
        <v>199</v>
      </c>
      <c r="Q118" s="31">
        <v>239</v>
      </c>
      <c r="R118" s="31">
        <v>279</v>
      </c>
      <c r="S118" s="31">
        <v>322</v>
      </c>
      <c r="T118" s="31">
        <v>366</v>
      </c>
      <c r="U118" s="31">
        <v>22</v>
      </c>
      <c r="V118" s="31">
        <v>42</v>
      </c>
      <c r="W118" s="31">
        <v>72</v>
      </c>
      <c r="X118" s="31">
        <v>101</v>
      </c>
      <c r="Y118" s="31">
        <v>133</v>
      </c>
      <c r="Z118" s="31">
        <v>170</v>
      </c>
      <c r="AA118" s="31">
        <v>206</v>
      </c>
      <c r="AB118" s="31">
        <v>241</v>
      </c>
      <c r="AC118" s="31">
        <v>279</v>
      </c>
      <c r="AD118" s="31">
        <v>318</v>
      </c>
      <c r="AE118" s="11" t="e">
        <f t="shared" si="17"/>
        <v>#REF!</v>
      </c>
      <c r="AF118" s="11" t="e">
        <f t="shared" si="18"/>
        <v>#REF!</v>
      </c>
      <c r="AG118" s="11" t="e">
        <f t="shared" si="19"/>
        <v>#REF!</v>
      </c>
      <c r="AH118" s="11" t="e">
        <f t="shared" si="20"/>
        <v>#REF!</v>
      </c>
      <c r="AI118" s="11" t="e">
        <f t="shared" si="21"/>
        <v>#REF!</v>
      </c>
      <c r="AJ118" s="11" t="e">
        <f t="shared" si="22"/>
        <v>#REF!</v>
      </c>
      <c r="AK118" s="11" t="e">
        <f t="shared" si="23"/>
        <v>#REF!</v>
      </c>
      <c r="AL118" s="11" t="e">
        <f t="shared" si="24"/>
        <v>#REF!</v>
      </c>
    </row>
    <row r="119" spans="10:38" ht="12.75">
      <c r="J119" s="31">
        <v>350</v>
      </c>
      <c r="K119" s="31">
        <v>30</v>
      </c>
      <c r="L119" s="31">
        <v>57</v>
      </c>
      <c r="M119" s="31">
        <v>96</v>
      </c>
      <c r="N119" s="31">
        <v>133</v>
      </c>
      <c r="O119" s="31">
        <v>172</v>
      </c>
      <c r="P119" s="31">
        <v>219</v>
      </c>
      <c r="Q119" s="31">
        <v>262</v>
      </c>
      <c r="R119" s="31">
        <v>305</v>
      </c>
      <c r="S119" s="31">
        <v>352</v>
      </c>
      <c r="T119" s="31">
        <v>401</v>
      </c>
      <c r="U119" s="31">
        <v>24</v>
      </c>
      <c r="V119" s="31">
        <v>47</v>
      </c>
      <c r="W119" s="31">
        <v>80</v>
      </c>
      <c r="X119" s="31">
        <v>113</v>
      </c>
      <c r="Y119" s="31">
        <v>146</v>
      </c>
      <c r="Z119" s="31">
        <v>187</v>
      </c>
      <c r="AA119" s="31">
        <v>224</v>
      </c>
      <c r="AB119" s="31">
        <v>263</v>
      </c>
      <c r="AC119" s="31">
        <v>304</v>
      </c>
      <c r="AD119" s="31">
        <v>347</v>
      </c>
      <c r="AE119" s="11" t="e">
        <f t="shared" si="17"/>
        <v>#REF!</v>
      </c>
      <c r="AF119" s="11" t="e">
        <f t="shared" si="18"/>
        <v>#REF!</v>
      </c>
      <c r="AG119" s="11" t="e">
        <f t="shared" si="19"/>
        <v>#REF!</v>
      </c>
      <c r="AH119" s="11" t="e">
        <f t="shared" si="20"/>
        <v>#REF!</v>
      </c>
      <c r="AI119" s="11" t="e">
        <f t="shared" si="21"/>
        <v>#REF!</v>
      </c>
      <c r="AJ119" s="11" t="e">
        <f t="shared" si="22"/>
        <v>#REF!</v>
      </c>
      <c r="AK119" s="11" t="e">
        <f t="shared" si="23"/>
        <v>#REF!</v>
      </c>
      <c r="AL119" s="11" t="e">
        <f t="shared" si="24"/>
        <v>#REF!</v>
      </c>
    </row>
    <row r="120" spans="10:38" ht="12.75">
      <c r="J120" s="31">
        <v>400</v>
      </c>
      <c r="K120" s="31">
        <v>33</v>
      </c>
      <c r="L120" s="31">
        <v>63</v>
      </c>
      <c r="M120" s="31">
        <v>105</v>
      </c>
      <c r="N120" s="31">
        <v>146</v>
      </c>
      <c r="O120" s="31">
        <v>187</v>
      </c>
      <c r="P120" s="31">
        <v>237</v>
      </c>
      <c r="Q120" s="31">
        <v>285</v>
      </c>
      <c r="R120" s="31">
        <v>332</v>
      </c>
      <c r="S120" s="31">
        <v>380</v>
      </c>
      <c r="T120" s="31">
        <v>432</v>
      </c>
      <c r="U120" s="31">
        <v>26</v>
      </c>
      <c r="V120" s="31">
        <v>52</v>
      </c>
      <c r="W120" s="31">
        <v>88</v>
      </c>
      <c r="X120" s="31">
        <v>122</v>
      </c>
      <c r="Y120" s="31">
        <v>159</v>
      </c>
      <c r="Z120" s="31">
        <v>203</v>
      </c>
      <c r="AA120" s="31">
        <v>243</v>
      </c>
      <c r="AB120" s="31">
        <v>284</v>
      </c>
      <c r="AC120" s="31">
        <v>327</v>
      </c>
      <c r="AD120" s="31">
        <v>372</v>
      </c>
      <c r="AE120" s="11" t="e">
        <f t="shared" si="17"/>
        <v>#REF!</v>
      </c>
      <c r="AF120" s="11" t="e">
        <f t="shared" si="18"/>
        <v>#REF!</v>
      </c>
      <c r="AG120" s="11" t="e">
        <f t="shared" si="19"/>
        <v>#REF!</v>
      </c>
      <c r="AH120" s="11" t="e">
        <f t="shared" si="20"/>
        <v>#REF!</v>
      </c>
      <c r="AI120" s="11" t="e">
        <f t="shared" si="21"/>
        <v>#REF!</v>
      </c>
      <c r="AJ120" s="11" t="e">
        <f t="shared" si="22"/>
        <v>#REF!</v>
      </c>
      <c r="AK120" s="11" t="e">
        <f t="shared" si="23"/>
        <v>#REF!</v>
      </c>
      <c r="AL120" s="11" t="e">
        <f t="shared" si="24"/>
        <v>#REF!</v>
      </c>
    </row>
    <row r="121" spans="10:38" ht="12.75">
      <c r="J121" s="31">
        <v>450</v>
      </c>
      <c r="K121" s="31">
        <v>35</v>
      </c>
      <c r="L121" s="31">
        <v>69</v>
      </c>
      <c r="M121" s="31">
        <v>114</v>
      </c>
      <c r="N121" s="31">
        <v>157</v>
      </c>
      <c r="O121" s="31">
        <v>200</v>
      </c>
      <c r="P121" s="31">
        <v>256</v>
      </c>
      <c r="Q121" s="31">
        <v>304</v>
      </c>
      <c r="R121" s="31">
        <v>354</v>
      </c>
      <c r="S121" s="31">
        <v>405</v>
      </c>
      <c r="T121" s="31">
        <v>460</v>
      </c>
      <c r="U121" s="31">
        <v>28</v>
      </c>
      <c r="V121" s="31">
        <v>56</v>
      </c>
      <c r="W121" s="31">
        <v>94</v>
      </c>
      <c r="X121" s="31">
        <v>131</v>
      </c>
      <c r="Y121" s="31">
        <v>169</v>
      </c>
      <c r="Z121" s="31">
        <v>217</v>
      </c>
      <c r="AA121" s="31">
        <v>259</v>
      </c>
      <c r="AB121" s="31">
        <v>302</v>
      </c>
      <c r="AC121" s="31">
        <v>347</v>
      </c>
      <c r="AD121" s="31">
        <v>396</v>
      </c>
      <c r="AE121" s="11" t="e">
        <f t="shared" si="17"/>
        <v>#REF!</v>
      </c>
      <c r="AF121" s="11" t="e">
        <f t="shared" si="18"/>
        <v>#REF!</v>
      </c>
      <c r="AG121" s="11" t="e">
        <f t="shared" si="19"/>
        <v>#REF!</v>
      </c>
      <c r="AH121" s="11" t="e">
        <f t="shared" si="20"/>
        <v>#REF!</v>
      </c>
      <c r="AI121" s="11" t="e">
        <f t="shared" si="21"/>
        <v>#REF!</v>
      </c>
      <c r="AJ121" s="11" t="e">
        <f t="shared" si="22"/>
        <v>#REF!</v>
      </c>
      <c r="AK121" s="11" t="e">
        <f t="shared" si="23"/>
        <v>#REF!</v>
      </c>
      <c r="AL121" s="11" t="e">
        <f t="shared" si="24"/>
        <v>#REF!</v>
      </c>
    </row>
    <row r="122" spans="10:38" ht="12.75">
      <c r="J122" s="31">
        <v>500</v>
      </c>
      <c r="K122" s="31">
        <v>39</v>
      </c>
      <c r="L122" s="31">
        <v>76</v>
      </c>
      <c r="M122" s="31">
        <v>123</v>
      </c>
      <c r="N122" s="31">
        <v>169</v>
      </c>
      <c r="O122" s="31">
        <v>216</v>
      </c>
      <c r="P122" s="31">
        <v>277</v>
      </c>
      <c r="Q122" s="31">
        <v>326</v>
      </c>
      <c r="R122" s="31">
        <v>380</v>
      </c>
      <c r="S122" s="31">
        <v>435</v>
      </c>
      <c r="T122" s="31">
        <v>493</v>
      </c>
      <c r="U122" s="31">
        <v>31</v>
      </c>
      <c r="V122" s="31">
        <v>61</v>
      </c>
      <c r="W122" s="31">
        <v>102</v>
      </c>
      <c r="X122" s="31">
        <v>143</v>
      </c>
      <c r="Y122" s="31">
        <v>181</v>
      </c>
      <c r="Z122" s="31">
        <v>233</v>
      </c>
      <c r="AA122" s="31">
        <v>277</v>
      </c>
      <c r="AB122" s="31">
        <v>323</v>
      </c>
      <c r="AC122" s="31">
        <v>371</v>
      </c>
      <c r="AD122" s="31">
        <v>422</v>
      </c>
      <c r="AE122" s="11" t="e">
        <f t="shared" si="17"/>
        <v>#REF!</v>
      </c>
      <c r="AF122" s="11" t="e">
        <f t="shared" si="18"/>
        <v>#REF!</v>
      </c>
      <c r="AG122" s="11" t="e">
        <f t="shared" si="19"/>
        <v>#REF!</v>
      </c>
      <c r="AH122" s="11" t="e">
        <f t="shared" si="20"/>
        <v>#REF!</v>
      </c>
      <c r="AI122" s="11" t="e">
        <f t="shared" si="21"/>
        <v>#REF!</v>
      </c>
      <c r="AJ122" s="11" t="e">
        <f t="shared" si="22"/>
        <v>#REF!</v>
      </c>
      <c r="AK122" s="11" t="e">
        <f t="shared" si="23"/>
        <v>#REF!</v>
      </c>
      <c r="AL122" s="11" t="e">
        <f t="shared" si="24"/>
        <v>#REF!</v>
      </c>
    </row>
    <row r="123" spans="10:38" ht="12.75">
      <c r="J123" s="31">
        <v>600</v>
      </c>
      <c r="K123" s="31">
        <v>46</v>
      </c>
      <c r="L123" s="31">
        <v>86</v>
      </c>
      <c r="M123" s="31">
        <v>142</v>
      </c>
      <c r="N123" s="31">
        <v>194</v>
      </c>
      <c r="O123" s="31">
        <v>248</v>
      </c>
      <c r="P123" s="31">
        <v>314</v>
      </c>
      <c r="Q123" s="31">
        <v>372</v>
      </c>
      <c r="R123" s="31">
        <v>429</v>
      </c>
      <c r="S123" s="31">
        <v>490</v>
      </c>
      <c r="T123" s="31">
        <v>554</v>
      </c>
      <c r="U123" s="31">
        <v>36</v>
      </c>
      <c r="V123" s="31">
        <v>71</v>
      </c>
      <c r="W123" s="31">
        <v>117</v>
      </c>
      <c r="X123" s="31">
        <v>162</v>
      </c>
      <c r="Y123" s="31">
        <v>206</v>
      </c>
      <c r="Z123" s="31">
        <v>263</v>
      </c>
      <c r="AA123" s="31">
        <v>312</v>
      </c>
      <c r="AB123" s="31">
        <v>363</v>
      </c>
      <c r="AC123" s="31">
        <v>415</v>
      </c>
      <c r="AD123" s="31">
        <v>471</v>
      </c>
      <c r="AE123" s="11" t="e">
        <f t="shared" si="17"/>
        <v>#REF!</v>
      </c>
      <c r="AF123" s="11" t="e">
        <f t="shared" si="18"/>
        <v>#REF!</v>
      </c>
      <c r="AG123" s="11" t="e">
        <f t="shared" si="19"/>
        <v>#REF!</v>
      </c>
      <c r="AH123" s="11" t="e">
        <f t="shared" si="20"/>
        <v>#REF!</v>
      </c>
      <c r="AI123" s="11" t="e">
        <f t="shared" si="21"/>
        <v>#REF!</v>
      </c>
      <c r="AJ123" s="11" t="e">
        <f t="shared" si="22"/>
        <v>#REF!</v>
      </c>
      <c r="AK123" s="11" t="e">
        <f t="shared" si="23"/>
        <v>#REF!</v>
      </c>
      <c r="AL123" s="11" t="e">
        <f t="shared" si="24"/>
        <v>#REF!</v>
      </c>
    </row>
    <row r="124" spans="10:38" ht="12.75">
      <c r="J124" s="31">
        <v>700</v>
      </c>
      <c r="K124" s="31">
        <v>52</v>
      </c>
      <c r="L124" s="31">
        <v>98</v>
      </c>
      <c r="M124" s="31">
        <v>158</v>
      </c>
      <c r="N124" s="31">
        <v>215</v>
      </c>
      <c r="O124" s="31">
        <v>274</v>
      </c>
      <c r="P124" s="31">
        <v>347</v>
      </c>
      <c r="Q124" s="31">
        <v>409</v>
      </c>
      <c r="R124" s="31">
        <v>473</v>
      </c>
      <c r="S124" s="31">
        <v>538</v>
      </c>
      <c r="T124" s="31">
        <v>608</v>
      </c>
      <c r="U124" s="31">
        <v>41</v>
      </c>
      <c r="V124" s="31">
        <v>79</v>
      </c>
      <c r="W124" s="31">
        <v>130</v>
      </c>
      <c r="X124" s="31">
        <v>180</v>
      </c>
      <c r="Y124" s="31">
        <v>227</v>
      </c>
      <c r="Z124" s="31">
        <v>290</v>
      </c>
      <c r="AA124" s="31">
        <v>343</v>
      </c>
      <c r="AB124" s="31">
        <v>398</v>
      </c>
      <c r="AC124" s="31">
        <v>455</v>
      </c>
      <c r="AD124" s="31">
        <v>515</v>
      </c>
      <c r="AE124" s="11" t="e">
        <f t="shared" si="17"/>
        <v>#REF!</v>
      </c>
      <c r="AF124" s="11" t="e">
        <f t="shared" si="18"/>
        <v>#REF!</v>
      </c>
      <c r="AG124" s="11" t="e">
        <f t="shared" si="19"/>
        <v>#REF!</v>
      </c>
      <c r="AH124" s="11" t="e">
        <f t="shared" si="20"/>
        <v>#REF!</v>
      </c>
      <c r="AI124" s="11" t="e">
        <f t="shared" si="21"/>
        <v>#REF!</v>
      </c>
      <c r="AJ124" s="11" t="e">
        <f t="shared" si="22"/>
        <v>#REF!</v>
      </c>
      <c r="AK124" s="11" t="e">
        <f t="shared" si="23"/>
        <v>#REF!</v>
      </c>
      <c r="AL124" s="11" t="e">
        <f t="shared" si="24"/>
        <v>#REF!</v>
      </c>
    </row>
    <row r="125" spans="10:38" ht="12.75">
      <c r="J125" s="31">
        <v>800</v>
      </c>
      <c r="K125" s="31">
        <v>58</v>
      </c>
      <c r="L125" s="31">
        <v>110</v>
      </c>
      <c r="M125" s="31">
        <v>176</v>
      </c>
      <c r="N125" s="31">
        <v>239</v>
      </c>
      <c r="O125" s="31">
        <v>304</v>
      </c>
      <c r="P125" s="31">
        <v>384</v>
      </c>
      <c r="Q125" s="31">
        <v>452</v>
      </c>
      <c r="R125" s="31">
        <v>520</v>
      </c>
      <c r="S125" s="31">
        <v>592</v>
      </c>
      <c r="T125" s="31">
        <v>667</v>
      </c>
      <c r="U125" s="31">
        <v>46</v>
      </c>
      <c r="V125" s="31">
        <v>89</v>
      </c>
      <c r="W125" s="31">
        <v>144</v>
      </c>
      <c r="X125" s="31">
        <v>183</v>
      </c>
      <c r="Y125" s="31">
        <v>251</v>
      </c>
      <c r="Z125" s="31">
        <v>319</v>
      </c>
      <c r="AA125" s="31">
        <v>377</v>
      </c>
      <c r="AB125" s="31">
        <v>436</v>
      </c>
      <c r="AC125" s="31">
        <v>498</v>
      </c>
      <c r="AD125" s="31">
        <v>562</v>
      </c>
      <c r="AE125" s="11" t="e">
        <f t="shared" si="17"/>
        <v>#REF!</v>
      </c>
      <c r="AF125" s="11" t="e">
        <f t="shared" si="18"/>
        <v>#REF!</v>
      </c>
      <c r="AG125" s="11" t="e">
        <f t="shared" si="19"/>
        <v>#REF!</v>
      </c>
      <c r="AH125" s="11" t="e">
        <f t="shared" si="20"/>
        <v>#REF!</v>
      </c>
      <c r="AI125" s="11" t="e">
        <f t="shared" si="21"/>
        <v>#REF!</v>
      </c>
      <c r="AJ125" s="11" t="e">
        <f t="shared" si="22"/>
        <v>#REF!</v>
      </c>
      <c r="AK125" s="11" t="e">
        <f t="shared" si="23"/>
        <v>#REF!</v>
      </c>
      <c r="AL125" s="11" t="e">
        <f t="shared" si="24"/>
        <v>#REF!</v>
      </c>
    </row>
    <row r="126" spans="10:38" ht="12.75">
      <c r="J126" s="31">
        <v>900</v>
      </c>
      <c r="K126" s="31">
        <v>65</v>
      </c>
      <c r="L126" s="31">
        <v>121</v>
      </c>
      <c r="M126" s="31">
        <v>194</v>
      </c>
      <c r="N126" s="31">
        <v>263</v>
      </c>
      <c r="O126" s="31">
        <v>334</v>
      </c>
      <c r="P126" s="31">
        <v>419</v>
      </c>
      <c r="Q126" s="31">
        <v>494</v>
      </c>
      <c r="R126" s="31">
        <v>568</v>
      </c>
      <c r="S126" s="31">
        <v>644</v>
      </c>
      <c r="T126" s="31">
        <v>725</v>
      </c>
      <c r="U126" s="31">
        <v>51</v>
      </c>
      <c r="V126" s="31">
        <v>97</v>
      </c>
      <c r="W126" s="31">
        <v>158</v>
      </c>
      <c r="X126" s="31">
        <v>218</v>
      </c>
      <c r="Y126" s="31">
        <v>274</v>
      </c>
      <c r="Z126" s="31">
        <v>348</v>
      </c>
      <c r="AA126" s="31">
        <v>410</v>
      </c>
      <c r="AB126" s="31">
        <v>474</v>
      </c>
      <c r="AC126" s="31">
        <v>540</v>
      </c>
      <c r="AD126" s="31">
        <v>610</v>
      </c>
      <c r="AE126" s="11" t="e">
        <f t="shared" si="17"/>
        <v>#REF!</v>
      </c>
      <c r="AF126" s="11" t="e">
        <f t="shared" si="18"/>
        <v>#REF!</v>
      </c>
      <c r="AG126" s="11" t="e">
        <f t="shared" si="19"/>
        <v>#REF!</v>
      </c>
      <c r="AH126" s="11" t="e">
        <f t="shared" si="20"/>
        <v>#REF!</v>
      </c>
      <c r="AI126" s="11" t="e">
        <f t="shared" si="21"/>
        <v>#REF!</v>
      </c>
      <c r="AJ126" s="11" t="e">
        <f t="shared" si="22"/>
        <v>#REF!</v>
      </c>
      <c r="AK126" s="11" t="e">
        <f t="shared" si="23"/>
        <v>#REF!</v>
      </c>
      <c r="AL126" s="11" t="e">
        <f t="shared" si="24"/>
        <v>#REF!</v>
      </c>
    </row>
    <row r="127" spans="10:38" ht="12.75">
      <c r="J127" s="31">
        <v>1000</v>
      </c>
      <c r="K127" s="31">
        <v>71</v>
      </c>
      <c r="L127" s="31">
        <v>133</v>
      </c>
      <c r="M127" s="31">
        <v>212</v>
      </c>
      <c r="N127" s="31">
        <v>286</v>
      </c>
      <c r="O127" s="31">
        <v>362</v>
      </c>
      <c r="P127" s="31">
        <v>457</v>
      </c>
      <c r="Q127" s="31">
        <v>535</v>
      </c>
      <c r="R127" s="31">
        <v>615</v>
      </c>
      <c r="S127" s="31">
        <v>697</v>
      </c>
      <c r="T127" s="31">
        <v>783</v>
      </c>
      <c r="U127" s="31">
        <v>56</v>
      </c>
      <c r="V127" s="31">
        <v>107</v>
      </c>
      <c r="W127" s="31">
        <v>173</v>
      </c>
      <c r="X127" s="31">
        <v>237</v>
      </c>
      <c r="Y127" s="31">
        <v>298</v>
      </c>
      <c r="Z127" s="31">
        <v>377</v>
      </c>
      <c r="AA127" s="31">
        <v>444</v>
      </c>
      <c r="AB127" s="31">
        <v>512</v>
      </c>
      <c r="AC127" s="31">
        <v>582</v>
      </c>
      <c r="AD127" s="31">
        <v>656</v>
      </c>
      <c r="AE127" s="11" t="e">
        <f t="shared" si="17"/>
        <v>#REF!</v>
      </c>
      <c r="AF127" s="11" t="e">
        <f t="shared" si="18"/>
        <v>#REF!</v>
      </c>
      <c r="AG127" s="11" t="e">
        <f t="shared" si="19"/>
        <v>#REF!</v>
      </c>
      <c r="AH127" s="11" t="e">
        <f t="shared" si="20"/>
        <v>#REF!</v>
      </c>
      <c r="AI127" s="11" t="e">
        <f t="shared" si="21"/>
        <v>#REF!</v>
      </c>
      <c r="AJ127" s="11" t="e">
        <f t="shared" si="22"/>
        <v>#REF!</v>
      </c>
      <c r="AK127" s="11" t="e">
        <f t="shared" si="23"/>
        <v>#REF!</v>
      </c>
      <c r="AL127" s="11" t="e">
        <f t="shared" si="24"/>
        <v>#REF!</v>
      </c>
    </row>
    <row r="130" spans="10:28" ht="15.75">
      <c r="J130" s="227" t="s">
        <v>59</v>
      </c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</row>
    <row r="131" spans="10:28" ht="15.75">
      <c r="J131" s="227" t="s">
        <v>60</v>
      </c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</row>
    <row r="132" spans="10:28" ht="15.75">
      <c r="J132" s="227" t="s">
        <v>61</v>
      </c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</row>
    <row r="133" spans="10:28" ht="15.75">
      <c r="J133" s="227" t="s">
        <v>62</v>
      </c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</row>
    <row r="135" spans="10:28" ht="12.75">
      <c r="J135" s="198" t="s">
        <v>63</v>
      </c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</row>
    <row r="136" spans="10:28" ht="12.75">
      <c r="J136" s="198" t="s">
        <v>64</v>
      </c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</row>
    <row r="138" spans="10:28" ht="12.75">
      <c r="J138" s="209" t="s">
        <v>32</v>
      </c>
      <c r="K138" s="218" t="s">
        <v>65</v>
      </c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20"/>
      <c r="W138" s="228" t="s">
        <v>34</v>
      </c>
      <c r="X138" s="228"/>
      <c r="Y138" s="228" t="s">
        <v>35</v>
      </c>
      <c r="Z138" s="228"/>
      <c r="AA138" s="228" t="s">
        <v>34</v>
      </c>
      <c r="AB138" s="228" t="s">
        <v>35</v>
      </c>
    </row>
    <row r="139" spans="10:28" ht="12.75">
      <c r="J139" s="209"/>
      <c r="K139" s="218" t="s">
        <v>66</v>
      </c>
      <c r="L139" s="219"/>
      <c r="M139" s="219"/>
      <c r="N139" s="219"/>
      <c r="O139" s="219"/>
      <c r="P139" s="220"/>
      <c r="Q139" s="218" t="s">
        <v>67</v>
      </c>
      <c r="R139" s="219"/>
      <c r="S139" s="219"/>
      <c r="T139" s="219"/>
      <c r="U139" s="219"/>
      <c r="V139" s="220"/>
      <c r="W139" s="228"/>
      <c r="X139" s="228"/>
      <c r="Y139" s="228"/>
      <c r="Z139" s="228"/>
      <c r="AA139" s="228"/>
      <c r="AB139" s="228"/>
    </row>
    <row r="140" spans="10:28" ht="12.75">
      <c r="J140" s="209"/>
      <c r="K140" s="218" t="s">
        <v>68</v>
      </c>
      <c r="L140" s="219"/>
      <c r="M140" s="219"/>
      <c r="N140" s="219"/>
      <c r="O140" s="219"/>
      <c r="P140" s="220"/>
      <c r="Q140" s="218" t="s">
        <v>69</v>
      </c>
      <c r="R140" s="219"/>
      <c r="S140" s="219"/>
      <c r="T140" s="219"/>
      <c r="U140" s="219"/>
      <c r="V140" s="220"/>
      <c r="W140" s="228"/>
      <c r="X140" s="228"/>
      <c r="Y140" s="228"/>
      <c r="Z140" s="228"/>
      <c r="AA140" s="228"/>
      <c r="AB140" s="228"/>
    </row>
    <row r="141" spans="10:28" ht="12.75">
      <c r="J141" s="209"/>
      <c r="K141" s="218" t="s">
        <v>70</v>
      </c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20"/>
      <c r="W141" s="228"/>
      <c r="X141" s="228"/>
      <c r="Y141" s="228"/>
      <c r="Z141" s="228"/>
      <c r="AA141" s="228"/>
      <c r="AB141" s="228"/>
    </row>
    <row r="142" spans="10:28" ht="12.75">
      <c r="J142" s="209"/>
      <c r="K142" s="29" t="s">
        <v>40</v>
      </c>
      <c r="L142" s="29" t="s">
        <v>41</v>
      </c>
      <c r="M142" s="29" t="s">
        <v>40</v>
      </c>
      <c r="N142" s="29" t="s">
        <v>41</v>
      </c>
      <c r="O142" s="29" t="s">
        <v>40</v>
      </c>
      <c r="P142" s="29" t="s">
        <v>41</v>
      </c>
      <c r="Q142" s="29" t="s">
        <v>40</v>
      </c>
      <c r="R142" s="29" t="s">
        <v>41</v>
      </c>
      <c r="S142" s="29" t="s">
        <v>40</v>
      </c>
      <c r="T142" s="29" t="s">
        <v>41</v>
      </c>
      <c r="U142" s="29" t="s">
        <v>40</v>
      </c>
      <c r="V142" s="29" t="s">
        <v>41</v>
      </c>
      <c r="W142" s="228"/>
      <c r="X142" s="228"/>
      <c r="Y142" s="228"/>
      <c r="Z142" s="228"/>
      <c r="AA142" s="228"/>
      <c r="AB142" s="228"/>
    </row>
    <row r="143" spans="10:28" ht="12.75">
      <c r="J143" s="209"/>
      <c r="K143" s="218" t="s">
        <v>48</v>
      </c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20"/>
      <c r="W143" s="228"/>
      <c r="X143" s="228"/>
      <c r="Y143" s="228"/>
      <c r="Z143" s="228"/>
      <c r="AA143" s="228"/>
      <c r="AB143" s="228"/>
    </row>
    <row r="144" spans="10:28" ht="12.75">
      <c r="J144" s="209"/>
      <c r="K144" s="29">
        <v>65</v>
      </c>
      <c r="L144" s="29">
        <v>50</v>
      </c>
      <c r="M144" s="29">
        <v>90</v>
      </c>
      <c r="N144" s="29">
        <v>50</v>
      </c>
      <c r="O144" s="29">
        <v>110</v>
      </c>
      <c r="P144" s="29">
        <v>50</v>
      </c>
      <c r="Q144" s="29">
        <v>65</v>
      </c>
      <c r="R144" s="29">
        <v>50</v>
      </c>
      <c r="S144" s="29">
        <v>90</v>
      </c>
      <c r="T144" s="29">
        <v>50</v>
      </c>
      <c r="U144" s="29">
        <v>110</v>
      </c>
      <c r="V144" s="29">
        <v>50</v>
      </c>
      <c r="W144" s="7">
        <f>(65+50)/2</f>
        <v>57.5</v>
      </c>
      <c r="X144" s="7">
        <f>(90+50)/2</f>
        <v>70</v>
      </c>
      <c r="Y144" s="7">
        <f>(65+50)/2</f>
        <v>57.5</v>
      </c>
      <c r="Z144" s="7">
        <f>(90+50)/2</f>
        <v>70</v>
      </c>
      <c r="AA144" s="32" t="e">
        <f>#REF!</f>
        <v>#REF!</v>
      </c>
      <c r="AB144" s="32" t="e">
        <f>#REF!</f>
        <v>#REF!</v>
      </c>
    </row>
    <row r="145" spans="10:28" ht="12.75">
      <c r="J145" s="31">
        <v>25</v>
      </c>
      <c r="K145" s="31">
        <v>13</v>
      </c>
      <c r="L145" s="31">
        <v>9</v>
      </c>
      <c r="M145" s="31">
        <v>19</v>
      </c>
      <c r="N145" s="31">
        <v>9</v>
      </c>
      <c r="O145" s="31">
        <v>22</v>
      </c>
      <c r="P145" s="31">
        <v>9</v>
      </c>
      <c r="Q145" s="31">
        <v>12</v>
      </c>
      <c r="R145" s="31">
        <v>8</v>
      </c>
      <c r="S145" s="31">
        <v>17</v>
      </c>
      <c r="T145" s="31">
        <v>8</v>
      </c>
      <c r="U145" s="31">
        <v>21</v>
      </c>
      <c r="V145" s="31">
        <v>7</v>
      </c>
      <c r="W145" s="5">
        <f>K145+L145</f>
        <v>22</v>
      </c>
      <c r="X145" s="5">
        <f>M145+N145</f>
        <v>28</v>
      </c>
      <c r="Y145" s="5">
        <f>Q145+R145</f>
        <v>20</v>
      </c>
      <c r="Z145" s="5">
        <f>S145+T145</f>
        <v>25</v>
      </c>
      <c r="AA145" s="18" t="e">
        <f>W145+(X145-W145)*($AA$144-$W$144)/($X$144-$W$144)</f>
        <v>#REF!</v>
      </c>
      <c r="AB145" s="18" t="e">
        <f>Y145+(Z145-Y145)*($AB$144-$Y$144)/($Z$144-$Y$144)</f>
        <v>#REF!</v>
      </c>
    </row>
    <row r="146" spans="10:28" ht="12.75">
      <c r="J146" s="31">
        <v>30</v>
      </c>
      <c r="K146" s="31">
        <v>14</v>
      </c>
      <c r="L146" s="31">
        <v>9</v>
      </c>
      <c r="M146" s="31">
        <v>20</v>
      </c>
      <c r="N146" s="31">
        <v>9</v>
      </c>
      <c r="O146" s="31">
        <v>24</v>
      </c>
      <c r="P146" s="31">
        <v>9</v>
      </c>
      <c r="Q146" s="31">
        <v>13</v>
      </c>
      <c r="R146" s="31">
        <v>9</v>
      </c>
      <c r="S146" s="31">
        <v>17</v>
      </c>
      <c r="T146" s="31">
        <v>9</v>
      </c>
      <c r="U146" s="31">
        <v>22</v>
      </c>
      <c r="V146" s="31">
        <v>8</v>
      </c>
      <c r="W146" s="5">
        <f t="shared" ref="W146:W167" si="25">K146+L146</f>
        <v>23</v>
      </c>
      <c r="X146" s="5">
        <f t="shared" ref="X146:X167" si="26">M146+N146</f>
        <v>29</v>
      </c>
      <c r="Y146" s="5">
        <f t="shared" ref="Y146:Y167" si="27">Q146+R146</f>
        <v>22</v>
      </c>
      <c r="Z146" s="5">
        <f t="shared" ref="Z146:Z167" si="28">S146+T146</f>
        <v>26</v>
      </c>
      <c r="AA146" s="18" t="e">
        <f t="shared" ref="AA146:AA167" si="29">W146+(X146-W146)*($AA$144-$W$144)/($X$144-$W$144)</f>
        <v>#REF!</v>
      </c>
      <c r="AB146" s="18" t="e">
        <f t="shared" ref="AB146:AB167" si="30">Y146+(Z146-Y146)*($AB$144-$Y$144)/($Z$144-$Y$144)</f>
        <v>#REF!</v>
      </c>
    </row>
    <row r="147" spans="10:28" ht="12.75">
      <c r="J147" s="31">
        <v>40</v>
      </c>
      <c r="K147" s="31">
        <v>15</v>
      </c>
      <c r="L147" s="31">
        <v>10</v>
      </c>
      <c r="M147" s="31">
        <v>22</v>
      </c>
      <c r="N147" s="31">
        <v>10</v>
      </c>
      <c r="O147" s="31">
        <v>27</v>
      </c>
      <c r="P147" s="31">
        <v>9</v>
      </c>
      <c r="Q147" s="31">
        <v>14</v>
      </c>
      <c r="R147" s="31">
        <v>9</v>
      </c>
      <c r="S147" s="31">
        <v>19</v>
      </c>
      <c r="T147" s="31">
        <v>9</v>
      </c>
      <c r="U147" s="31">
        <v>23</v>
      </c>
      <c r="V147" s="31">
        <v>9</v>
      </c>
      <c r="W147" s="5">
        <f t="shared" si="25"/>
        <v>25</v>
      </c>
      <c r="X147" s="5">
        <f t="shared" si="26"/>
        <v>32</v>
      </c>
      <c r="Y147" s="5">
        <f t="shared" si="27"/>
        <v>23</v>
      </c>
      <c r="Z147" s="5">
        <f t="shared" si="28"/>
        <v>28</v>
      </c>
      <c r="AA147" s="18" t="e">
        <f t="shared" si="29"/>
        <v>#REF!</v>
      </c>
      <c r="AB147" s="18" t="e">
        <f t="shared" si="30"/>
        <v>#REF!</v>
      </c>
    </row>
    <row r="148" spans="10:28" ht="12.75">
      <c r="J148" s="31">
        <v>50</v>
      </c>
      <c r="K148" s="31">
        <v>16</v>
      </c>
      <c r="L148" s="31">
        <v>11</v>
      </c>
      <c r="M148" s="31">
        <v>24</v>
      </c>
      <c r="N148" s="31">
        <v>11</v>
      </c>
      <c r="O148" s="31">
        <v>29</v>
      </c>
      <c r="P148" s="31">
        <v>10</v>
      </c>
      <c r="Q148" s="31">
        <v>15</v>
      </c>
      <c r="R148" s="31">
        <v>10</v>
      </c>
      <c r="S148" s="31">
        <v>21</v>
      </c>
      <c r="T148" s="31">
        <v>10</v>
      </c>
      <c r="U148" s="31">
        <v>26</v>
      </c>
      <c r="V148" s="31">
        <v>9</v>
      </c>
      <c r="W148" s="5">
        <f t="shared" si="25"/>
        <v>27</v>
      </c>
      <c r="X148" s="5">
        <f t="shared" si="26"/>
        <v>35</v>
      </c>
      <c r="Y148" s="5">
        <f t="shared" si="27"/>
        <v>25</v>
      </c>
      <c r="Z148" s="5">
        <f t="shared" si="28"/>
        <v>31</v>
      </c>
      <c r="AA148" s="18" t="e">
        <f t="shared" si="29"/>
        <v>#REF!</v>
      </c>
      <c r="AB148" s="18" t="e">
        <f t="shared" si="30"/>
        <v>#REF!</v>
      </c>
    </row>
    <row r="149" spans="10:28" ht="12.75">
      <c r="J149" s="31">
        <v>65</v>
      </c>
      <c r="K149" s="31">
        <v>20</v>
      </c>
      <c r="L149" s="31">
        <v>14</v>
      </c>
      <c r="M149" s="31">
        <v>28</v>
      </c>
      <c r="N149" s="31">
        <v>12</v>
      </c>
      <c r="O149" s="31">
        <v>34</v>
      </c>
      <c r="P149" s="31">
        <v>11</v>
      </c>
      <c r="Q149" s="31">
        <v>17</v>
      </c>
      <c r="R149" s="31">
        <v>11</v>
      </c>
      <c r="S149" s="31">
        <v>25</v>
      </c>
      <c r="T149" s="31">
        <v>11</v>
      </c>
      <c r="U149" s="31">
        <v>29</v>
      </c>
      <c r="V149" s="31">
        <v>10</v>
      </c>
      <c r="W149" s="5">
        <f t="shared" si="25"/>
        <v>34</v>
      </c>
      <c r="X149" s="5">
        <f t="shared" si="26"/>
        <v>40</v>
      </c>
      <c r="Y149" s="5">
        <f t="shared" si="27"/>
        <v>28</v>
      </c>
      <c r="Z149" s="5">
        <f t="shared" si="28"/>
        <v>36</v>
      </c>
      <c r="AA149" s="18" t="e">
        <f t="shared" si="29"/>
        <v>#REF!</v>
      </c>
      <c r="AB149" s="18" t="e">
        <f t="shared" si="30"/>
        <v>#REF!</v>
      </c>
    </row>
    <row r="150" spans="10:28" ht="12.75">
      <c r="J150" s="31">
        <v>80</v>
      </c>
      <c r="K150" s="31">
        <v>22</v>
      </c>
      <c r="L150" s="31">
        <v>15</v>
      </c>
      <c r="M150" s="31">
        <v>30</v>
      </c>
      <c r="N150" s="31">
        <v>13</v>
      </c>
      <c r="O150" s="31">
        <v>37</v>
      </c>
      <c r="P150" s="31">
        <v>12</v>
      </c>
      <c r="Q150" s="31">
        <v>18</v>
      </c>
      <c r="R150" s="31">
        <v>12</v>
      </c>
      <c r="S150" s="31">
        <v>27</v>
      </c>
      <c r="T150" s="31">
        <v>12</v>
      </c>
      <c r="U150" s="31">
        <v>32</v>
      </c>
      <c r="V150" s="31">
        <v>11</v>
      </c>
      <c r="W150" s="5">
        <f t="shared" si="25"/>
        <v>37</v>
      </c>
      <c r="X150" s="5">
        <f t="shared" si="26"/>
        <v>43</v>
      </c>
      <c r="Y150" s="5">
        <f t="shared" si="27"/>
        <v>30</v>
      </c>
      <c r="Z150" s="5">
        <f t="shared" si="28"/>
        <v>39</v>
      </c>
      <c r="AA150" s="18" t="e">
        <f t="shared" si="29"/>
        <v>#REF!</v>
      </c>
      <c r="AB150" s="18" t="e">
        <f t="shared" si="30"/>
        <v>#REF!</v>
      </c>
    </row>
    <row r="151" spans="10:28" ht="12.75">
      <c r="J151" s="31">
        <v>100</v>
      </c>
      <c r="K151" s="31">
        <v>24</v>
      </c>
      <c r="L151" s="31">
        <v>16</v>
      </c>
      <c r="M151" s="31">
        <v>34</v>
      </c>
      <c r="N151" s="31">
        <v>14</v>
      </c>
      <c r="O151" s="31">
        <v>41</v>
      </c>
      <c r="P151" s="31">
        <v>14</v>
      </c>
      <c r="Q151" s="31">
        <v>21</v>
      </c>
      <c r="R151" s="31">
        <v>14</v>
      </c>
      <c r="S151" s="31">
        <v>30</v>
      </c>
      <c r="T151" s="31">
        <v>13</v>
      </c>
      <c r="U151" s="31">
        <v>35</v>
      </c>
      <c r="V151" s="31">
        <v>12</v>
      </c>
      <c r="W151" s="5">
        <f t="shared" si="25"/>
        <v>40</v>
      </c>
      <c r="X151" s="5">
        <f t="shared" si="26"/>
        <v>48</v>
      </c>
      <c r="Y151" s="5">
        <f t="shared" si="27"/>
        <v>35</v>
      </c>
      <c r="Z151" s="5">
        <f t="shared" si="28"/>
        <v>43</v>
      </c>
      <c r="AA151" s="18" t="e">
        <f t="shared" si="29"/>
        <v>#REF!</v>
      </c>
      <c r="AB151" s="18" t="e">
        <f t="shared" si="30"/>
        <v>#REF!</v>
      </c>
    </row>
    <row r="152" spans="10:28" ht="12.75">
      <c r="J152" s="31">
        <v>125</v>
      </c>
      <c r="K152" s="31">
        <v>25</v>
      </c>
      <c r="L152" s="31">
        <v>17</v>
      </c>
      <c r="M152" s="31">
        <v>36</v>
      </c>
      <c r="N152" s="31">
        <v>15</v>
      </c>
      <c r="O152" s="31">
        <v>45</v>
      </c>
      <c r="P152" s="31">
        <v>15</v>
      </c>
      <c r="Q152" s="31">
        <v>22</v>
      </c>
      <c r="R152" s="31">
        <v>15</v>
      </c>
      <c r="S152" s="31">
        <v>33</v>
      </c>
      <c r="T152" s="31">
        <v>14</v>
      </c>
      <c r="U152" s="31">
        <v>37</v>
      </c>
      <c r="V152" s="31">
        <v>13</v>
      </c>
      <c r="W152" s="5">
        <f t="shared" si="25"/>
        <v>42</v>
      </c>
      <c r="X152" s="5">
        <f t="shared" si="26"/>
        <v>51</v>
      </c>
      <c r="Y152" s="5">
        <f t="shared" si="27"/>
        <v>37</v>
      </c>
      <c r="Z152" s="5">
        <f t="shared" si="28"/>
        <v>47</v>
      </c>
      <c r="AA152" s="18" t="e">
        <f t="shared" si="29"/>
        <v>#REF!</v>
      </c>
      <c r="AB152" s="18" t="e">
        <f t="shared" si="30"/>
        <v>#REF!</v>
      </c>
    </row>
    <row r="153" spans="10:28" ht="12.75">
      <c r="J153" s="31">
        <v>150</v>
      </c>
      <c r="K153" s="31">
        <v>28</v>
      </c>
      <c r="L153" s="31">
        <v>20</v>
      </c>
      <c r="M153" s="31">
        <v>40</v>
      </c>
      <c r="N153" s="31">
        <v>16</v>
      </c>
      <c r="O153" s="31">
        <v>47</v>
      </c>
      <c r="P153" s="31">
        <v>16</v>
      </c>
      <c r="Q153" s="31">
        <v>23</v>
      </c>
      <c r="R153" s="31">
        <v>16</v>
      </c>
      <c r="S153" s="31">
        <v>36</v>
      </c>
      <c r="T153" s="31">
        <v>15</v>
      </c>
      <c r="U153" s="31">
        <v>40</v>
      </c>
      <c r="V153" s="31">
        <v>14</v>
      </c>
      <c r="W153" s="5">
        <f t="shared" si="25"/>
        <v>48</v>
      </c>
      <c r="X153" s="5">
        <f t="shared" si="26"/>
        <v>56</v>
      </c>
      <c r="Y153" s="5">
        <f t="shared" si="27"/>
        <v>39</v>
      </c>
      <c r="Z153" s="5">
        <f t="shared" si="28"/>
        <v>51</v>
      </c>
      <c r="AA153" s="18" t="e">
        <f t="shared" si="29"/>
        <v>#REF!</v>
      </c>
      <c r="AB153" s="18" t="e">
        <f t="shared" si="30"/>
        <v>#REF!</v>
      </c>
    </row>
    <row r="154" spans="10:28" ht="12.75">
      <c r="J154" s="31">
        <v>200</v>
      </c>
      <c r="K154" s="31">
        <v>35</v>
      </c>
      <c r="L154" s="31">
        <v>22</v>
      </c>
      <c r="M154" s="31">
        <v>47</v>
      </c>
      <c r="N154" s="31">
        <v>19</v>
      </c>
      <c r="O154" s="31">
        <v>61</v>
      </c>
      <c r="P154" s="31">
        <v>17</v>
      </c>
      <c r="Q154" s="31">
        <v>28</v>
      </c>
      <c r="R154" s="31">
        <v>20</v>
      </c>
      <c r="S154" s="31">
        <v>42</v>
      </c>
      <c r="T154" s="31">
        <v>16</v>
      </c>
      <c r="U154" s="31">
        <v>50</v>
      </c>
      <c r="V154" s="31">
        <v>15</v>
      </c>
      <c r="W154" s="5">
        <f t="shared" si="25"/>
        <v>57</v>
      </c>
      <c r="X154" s="5">
        <f t="shared" si="26"/>
        <v>66</v>
      </c>
      <c r="Y154" s="5">
        <f t="shared" si="27"/>
        <v>48</v>
      </c>
      <c r="Z154" s="5">
        <f t="shared" si="28"/>
        <v>58</v>
      </c>
      <c r="AA154" s="18" t="e">
        <f t="shared" si="29"/>
        <v>#REF!</v>
      </c>
      <c r="AB154" s="18" t="e">
        <f t="shared" si="30"/>
        <v>#REF!</v>
      </c>
    </row>
    <row r="155" spans="10:28" ht="12.75">
      <c r="J155" s="31">
        <v>250</v>
      </c>
      <c r="K155" s="31">
        <v>40</v>
      </c>
      <c r="L155" s="31">
        <v>26</v>
      </c>
      <c r="M155" s="31">
        <v>56</v>
      </c>
      <c r="N155" s="31">
        <v>22</v>
      </c>
      <c r="O155" s="31">
        <v>68</v>
      </c>
      <c r="P155" s="31">
        <v>18</v>
      </c>
      <c r="Q155" s="31">
        <v>33</v>
      </c>
      <c r="R155" s="31">
        <v>22</v>
      </c>
      <c r="S155" s="31">
        <v>46</v>
      </c>
      <c r="T155" s="31">
        <v>18</v>
      </c>
      <c r="U155" s="31">
        <v>57</v>
      </c>
      <c r="V155" s="31">
        <v>17</v>
      </c>
      <c r="W155" s="5">
        <f t="shared" si="25"/>
        <v>66</v>
      </c>
      <c r="X155" s="5">
        <f t="shared" si="26"/>
        <v>78</v>
      </c>
      <c r="Y155" s="5">
        <f t="shared" si="27"/>
        <v>55</v>
      </c>
      <c r="Z155" s="5">
        <f t="shared" si="28"/>
        <v>64</v>
      </c>
      <c r="AA155" s="18" t="e">
        <f t="shared" si="29"/>
        <v>#REF!</v>
      </c>
      <c r="AB155" s="18" t="e">
        <f t="shared" si="30"/>
        <v>#REF!</v>
      </c>
    </row>
    <row r="156" spans="10:28" ht="12.75">
      <c r="J156" s="31">
        <v>300</v>
      </c>
      <c r="K156" s="31">
        <v>46</v>
      </c>
      <c r="L156" s="31">
        <v>29</v>
      </c>
      <c r="M156" s="31">
        <v>64</v>
      </c>
      <c r="N156" s="31">
        <v>23</v>
      </c>
      <c r="O156" s="31">
        <v>76</v>
      </c>
      <c r="P156" s="31">
        <v>21</v>
      </c>
      <c r="Q156" s="31">
        <v>37</v>
      </c>
      <c r="R156" s="31">
        <v>24</v>
      </c>
      <c r="S156" s="31">
        <v>52</v>
      </c>
      <c r="T156" s="31">
        <v>21</v>
      </c>
      <c r="U156" s="31">
        <v>61</v>
      </c>
      <c r="V156" s="31">
        <v>18</v>
      </c>
      <c r="W156" s="5">
        <f t="shared" si="25"/>
        <v>75</v>
      </c>
      <c r="X156" s="5">
        <f t="shared" si="26"/>
        <v>87</v>
      </c>
      <c r="Y156" s="5">
        <f t="shared" si="27"/>
        <v>61</v>
      </c>
      <c r="Z156" s="5">
        <f t="shared" si="28"/>
        <v>73</v>
      </c>
      <c r="AA156" s="18" t="e">
        <f t="shared" si="29"/>
        <v>#REF!</v>
      </c>
      <c r="AB156" s="18" t="e">
        <f t="shared" si="30"/>
        <v>#REF!</v>
      </c>
    </row>
    <row r="157" spans="10:28" ht="12.75">
      <c r="J157" s="31">
        <v>350</v>
      </c>
      <c r="K157" s="31">
        <v>50</v>
      </c>
      <c r="L157" s="31">
        <v>32</v>
      </c>
      <c r="M157" s="31">
        <v>68</v>
      </c>
      <c r="N157" s="31">
        <v>25</v>
      </c>
      <c r="O157" s="31">
        <v>84</v>
      </c>
      <c r="P157" s="31">
        <v>22</v>
      </c>
      <c r="Q157" s="31">
        <v>40</v>
      </c>
      <c r="R157" s="31">
        <v>27</v>
      </c>
      <c r="S157" s="31">
        <v>55</v>
      </c>
      <c r="T157" s="31">
        <v>22</v>
      </c>
      <c r="U157" s="31">
        <v>69</v>
      </c>
      <c r="V157" s="31">
        <v>19</v>
      </c>
      <c r="W157" s="5">
        <f t="shared" si="25"/>
        <v>82</v>
      </c>
      <c r="X157" s="5">
        <f t="shared" si="26"/>
        <v>93</v>
      </c>
      <c r="Y157" s="5">
        <f t="shared" si="27"/>
        <v>67</v>
      </c>
      <c r="Z157" s="5">
        <f t="shared" si="28"/>
        <v>77</v>
      </c>
      <c r="AA157" s="18" t="e">
        <f t="shared" si="29"/>
        <v>#REF!</v>
      </c>
      <c r="AB157" s="18" t="e">
        <f t="shared" si="30"/>
        <v>#REF!</v>
      </c>
    </row>
    <row r="158" spans="10:28" ht="12.75">
      <c r="J158" s="31">
        <v>400</v>
      </c>
      <c r="K158" s="31">
        <v>56</v>
      </c>
      <c r="L158" s="31">
        <v>34</v>
      </c>
      <c r="M158" s="31">
        <v>75</v>
      </c>
      <c r="N158" s="31">
        <v>28</v>
      </c>
      <c r="O158" s="31">
        <v>90</v>
      </c>
      <c r="P158" s="31">
        <v>22</v>
      </c>
      <c r="Q158" s="31">
        <v>43</v>
      </c>
      <c r="R158" s="31">
        <v>28</v>
      </c>
      <c r="S158" s="31">
        <v>60</v>
      </c>
      <c r="T158" s="31">
        <v>24</v>
      </c>
      <c r="U158" s="31">
        <v>74</v>
      </c>
      <c r="V158" s="31">
        <v>21</v>
      </c>
      <c r="W158" s="5">
        <f t="shared" si="25"/>
        <v>90</v>
      </c>
      <c r="X158" s="5">
        <f t="shared" si="26"/>
        <v>103</v>
      </c>
      <c r="Y158" s="5">
        <f t="shared" si="27"/>
        <v>71</v>
      </c>
      <c r="Z158" s="5">
        <f t="shared" si="28"/>
        <v>84</v>
      </c>
      <c r="AA158" s="18" t="e">
        <f t="shared" si="29"/>
        <v>#REF!</v>
      </c>
      <c r="AB158" s="18" t="e">
        <f t="shared" si="30"/>
        <v>#REF!</v>
      </c>
    </row>
    <row r="159" spans="10:28" ht="12.75">
      <c r="J159" s="31">
        <v>450</v>
      </c>
      <c r="K159" s="31">
        <v>60</v>
      </c>
      <c r="L159" s="31">
        <v>36</v>
      </c>
      <c r="M159" s="31">
        <v>82</v>
      </c>
      <c r="N159" s="31">
        <v>28</v>
      </c>
      <c r="O159" s="31">
        <v>99</v>
      </c>
      <c r="P159" s="31">
        <v>23</v>
      </c>
      <c r="Q159" s="31">
        <v>46</v>
      </c>
      <c r="R159" s="31">
        <v>31</v>
      </c>
      <c r="S159" s="31">
        <v>68</v>
      </c>
      <c r="T159" s="31">
        <v>27</v>
      </c>
      <c r="U159" s="31">
        <v>78</v>
      </c>
      <c r="V159" s="31">
        <v>22</v>
      </c>
      <c r="W159" s="5">
        <f t="shared" si="25"/>
        <v>96</v>
      </c>
      <c r="X159" s="5">
        <f t="shared" si="26"/>
        <v>110</v>
      </c>
      <c r="Y159" s="5">
        <f t="shared" si="27"/>
        <v>77</v>
      </c>
      <c r="Z159" s="5">
        <f t="shared" si="28"/>
        <v>95</v>
      </c>
      <c r="AA159" s="18" t="e">
        <f t="shared" si="29"/>
        <v>#REF!</v>
      </c>
      <c r="AB159" s="18" t="e">
        <f t="shared" si="30"/>
        <v>#REF!</v>
      </c>
    </row>
    <row r="160" spans="10:28" ht="12.75">
      <c r="J160" s="31">
        <v>500</v>
      </c>
      <c r="K160" s="31">
        <v>65</v>
      </c>
      <c r="L160" s="31">
        <v>40</v>
      </c>
      <c r="M160" s="31">
        <v>92</v>
      </c>
      <c r="N160" s="31">
        <v>31</v>
      </c>
      <c r="O160" s="31">
        <v>112</v>
      </c>
      <c r="P160" s="31">
        <v>24</v>
      </c>
      <c r="Q160" s="31">
        <v>50</v>
      </c>
      <c r="R160" s="31">
        <v>32</v>
      </c>
      <c r="S160" s="31">
        <v>72</v>
      </c>
      <c r="T160" s="31">
        <v>28</v>
      </c>
      <c r="U160" s="31">
        <v>86</v>
      </c>
      <c r="V160" s="31">
        <v>23</v>
      </c>
      <c r="W160" s="5">
        <f t="shared" si="25"/>
        <v>105</v>
      </c>
      <c r="X160" s="5">
        <f t="shared" si="26"/>
        <v>123</v>
      </c>
      <c r="Y160" s="5">
        <f t="shared" si="27"/>
        <v>82</v>
      </c>
      <c r="Z160" s="5">
        <f t="shared" si="28"/>
        <v>100</v>
      </c>
      <c r="AA160" s="18" t="e">
        <f t="shared" si="29"/>
        <v>#REF!</v>
      </c>
      <c r="AB160" s="18" t="e">
        <f t="shared" si="30"/>
        <v>#REF!</v>
      </c>
    </row>
    <row r="161" spans="10:38" ht="12.75">
      <c r="J161" s="31">
        <v>600</v>
      </c>
      <c r="K161" s="31">
        <v>71</v>
      </c>
      <c r="L161" s="31">
        <v>42</v>
      </c>
      <c r="M161" s="31">
        <v>102</v>
      </c>
      <c r="N161" s="31">
        <v>33</v>
      </c>
      <c r="O161" s="31">
        <v>125</v>
      </c>
      <c r="P161" s="31">
        <v>26</v>
      </c>
      <c r="Q161" s="31">
        <v>58</v>
      </c>
      <c r="R161" s="31">
        <v>36</v>
      </c>
      <c r="S161" s="31">
        <v>80</v>
      </c>
      <c r="T161" s="31">
        <v>30</v>
      </c>
      <c r="U161" s="31">
        <v>96</v>
      </c>
      <c r="V161" s="31">
        <v>27</v>
      </c>
      <c r="W161" s="5">
        <f t="shared" si="25"/>
        <v>113</v>
      </c>
      <c r="X161" s="5">
        <f t="shared" si="26"/>
        <v>135</v>
      </c>
      <c r="Y161" s="5">
        <f t="shared" si="27"/>
        <v>94</v>
      </c>
      <c r="Z161" s="5">
        <f t="shared" si="28"/>
        <v>110</v>
      </c>
      <c r="AA161" s="18" t="e">
        <f t="shared" si="29"/>
        <v>#REF!</v>
      </c>
      <c r="AB161" s="18" t="e">
        <f t="shared" si="30"/>
        <v>#REF!</v>
      </c>
    </row>
    <row r="162" spans="10:38" ht="12.75">
      <c r="J162" s="31">
        <v>700</v>
      </c>
      <c r="K162" s="31">
        <v>78</v>
      </c>
      <c r="L162" s="31">
        <v>46</v>
      </c>
      <c r="M162" s="31">
        <v>120</v>
      </c>
      <c r="N162" s="31">
        <v>35</v>
      </c>
      <c r="O162" s="31">
        <v>135</v>
      </c>
      <c r="P162" s="31">
        <v>28</v>
      </c>
      <c r="Q162" s="31">
        <v>65</v>
      </c>
      <c r="R162" s="31">
        <v>40</v>
      </c>
      <c r="S162" s="31">
        <v>92</v>
      </c>
      <c r="T162" s="31">
        <v>32</v>
      </c>
      <c r="U162" s="31">
        <v>110</v>
      </c>
      <c r="V162" s="31">
        <v>27</v>
      </c>
      <c r="W162" s="5">
        <f t="shared" si="25"/>
        <v>124</v>
      </c>
      <c r="X162" s="5">
        <f t="shared" si="26"/>
        <v>155</v>
      </c>
      <c r="Y162" s="5">
        <f t="shared" si="27"/>
        <v>105</v>
      </c>
      <c r="Z162" s="5">
        <f t="shared" si="28"/>
        <v>124</v>
      </c>
      <c r="AA162" s="18" t="e">
        <f t="shared" si="29"/>
        <v>#REF!</v>
      </c>
      <c r="AB162" s="18" t="e">
        <f t="shared" si="30"/>
        <v>#REF!</v>
      </c>
    </row>
    <row r="163" spans="10:38" ht="12.75">
      <c r="J163" s="31">
        <v>800</v>
      </c>
      <c r="K163" s="31">
        <v>91</v>
      </c>
      <c r="L163" s="31">
        <v>52</v>
      </c>
      <c r="M163" s="31">
        <v>129</v>
      </c>
      <c r="N163" s="31">
        <v>39</v>
      </c>
      <c r="O163" s="31">
        <v>156</v>
      </c>
      <c r="P163" s="31">
        <v>31</v>
      </c>
      <c r="Q163" s="31">
        <v>73</v>
      </c>
      <c r="R163" s="31">
        <v>44</v>
      </c>
      <c r="S163" s="31">
        <v>102</v>
      </c>
      <c r="T163" s="31">
        <v>33</v>
      </c>
      <c r="U163" s="31">
        <v>120</v>
      </c>
      <c r="V163" s="31">
        <v>29</v>
      </c>
      <c r="W163" s="5">
        <f t="shared" si="25"/>
        <v>143</v>
      </c>
      <c r="X163" s="5">
        <f t="shared" si="26"/>
        <v>168</v>
      </c>
      <c r="Y163" s="5">
        <f t="shared" si="27"/>
        <v>117</v>
      </c>
      <c r="Z163" s="5">
        <f t="shared" si="28"/>
        <v>135</v>
      </c>
      <c r="AA163" s="18" t="e">
        <f t="shared" si="29"/>
        <v>#REF!</v>
      </c>
      <c r="AB163" s="18" t="e">
        <f t="shared" si="30"/>
        <v>#REF!</v>
      </c>
    </row>
    <row r="164" spans="10:38" ht="12.75">
      <c r="J164" s="31">
        <v>900</v>
      </c>
      <c r="K164" s="31">
        <v>101</v>
      </c>
      <c r="L164" s="31">
        <v>55</v>
      </c>
      <c r="M164" s="31">
        <v>139</v>
      </c>
      <c r="N164" s="31">
        <v>41</v>
      </c>
      <c r="O164" s="31">
        <v>171</v>
      </c>
      <c r="P164" s="31">
        <v>32</v>
      </c>
      <c r="Q164" s="31">
        <v>77</v>
      </c>
      <c r="R164" s="31">
        <v>48</v>
      </c>
      <c r="S164" s="31">
        <v>110</v>
      </c>
      <c r="T164" s="31">
        <v>37</v>
      </c>
      <c r="U164" s="31">
        <v>129</v>
      </c>
      <c r="V164" s="31">
        <v>32</v>
      </c>
      <c r="W164" s="5">
        <f t="shared" si="25"/>
        <v>156</v>
      </c>
      <c r="X164" s="5">
        <f t="shared" si="26"/>
        <v>180</v>
      </c>
      <c r="Y164" s="5">
        <f t="shared" si="27"/>
        <v>125</v>
      </c>
      <c r="Z164" s="5">
        <f t="shared" si="28"/>
        <v>147</v>
      </c>
      <c r="AA164" s="18" t="e">
        <f t="shared" si="29"/>
        <v>#REF!</v>
      </c>
      <c r="AB164" s="18" t="e">
        <f t="shared" si="30"/>
        <v>#REF!</v>
      </c>
    </row>
    <row r="165" spans="10:38" ht="12.75">
      <c r="J165" s="31">
        <v>1000</v>
      </c>
      <c r="K165" s="31">
        <v>111</v>
      </c>
      <c r="L165" s="31">
        <v>57</v>
      </c>
      <c r="M165" s="31">
        <v>145</v>
      </c>
      <c r="N165" s="31">
        <v>44</v>
      </c>
      <c r="O165" s="31">
        <v>182</v>
      </c>
      <c r="P165" s="31">
        <v>36</v>
      </c>
      <c r="Q165" s="31">
        <v>86</v>
      </c>
      <c r="R165" s="31">
        <v>52</v>
      </c>
      <c r="S165" s="31">
        <v>120</v>
      </c>
      <c r="T165" s="31">
        <v>40</v>
      </c>
      <c r="U165" s="31">
        <v>140</v>
      </c>
      <c r="V165" s="31">
        <v>34</v>
      </c>
      <c r="W165" s="5">
        <f t="shared" si="25"/>
        <v>168</v>
      </c>
      <c r="X165" s="5">
        <f t="shared" si="26"/>
        <v>189</v>
      </c>
      <c r="Y165" s="5">
        <f t="shared" si="27"/>
        <v>138</v>
      </c>
      <c r="Z165" s="5">
        <f t="shared" si="28"/>
        <v>160</v>
      </c>
      <c r="AA165" s="18" t="e">
        <f t="shared" si="29"/>
        <v>#REF!</v>
      </c>
      <c r="AB165" s="18" t="e">
        <f t="shared" si="30"/>
        <v>#REF!</v>
      </c>
    </row>
    <row r="166" spans="10:38" ht="12.75">
      <c r="J166" s="31">
        <v>1200</v>
      </c>
      <c r="K166" s="31">
        <v>135</v>
      </c>
      <c r="L166" s="31">
        <v>63</v>
      </c>
      <c r="M166" s="31">
        <v>187</v>
      </c>
      <c r="N166" s="31">
        <v>47</v>
      </c>
      <c r="O166" s="31">
        <v>219</v>
      </c>
      <c r="P166" s="31">
        <v>40</v>
      </c>
      <c r="Q166" s="31">
        <v>98</v>
      </c>
      <c r="R166" s="31">
        <v>58</v>
      </c>
      <c r="S166" s="31">
        <v>136</v>
      </c>
      <c r="T166" s="31">
        <v>46</v>
      </c>
      <c r="U166" s="31">
        <v>163</v>
      </c>
      <c r="V166" s="31">
        <v>38</v>
      </c>
      <c r="W166" s="5">
        <f t="shared" si="25"/>
        <v>198</v>
      </c>
      <c r="X166" s="5">
        <f t="shared" si="26"/>
        <v>234</v>
      </c>
      <c r="Y166" s="5">
        <f t="shared" si="27"/>
        <v>156</v>
      </c>
      <c r="Z166" s="5">
        <f t="shared" si="28"/>
        <v>182</v>
      </c>
      <c r="AA166" s="18" t="e">
        <f t="shared" si="29"/>
        <v>#REF!</v>
      </c>
      <c r="AB166" s="18" t="e">
        <f t="shared" si="30"/>
        <v>#REF!</v>
      </c>
    </row>
    <row r="167" spans="10:38" ht="12.75">
      <c r="J167" s="31">
        <v>1400</v>
      </c>
      <c r="K167" s="31">
        <v>149</v>
      </c>
      <c r="L167" s="31">
        <v>66</v>
      </c>
      <c r="M167" s="31">
        <v>207</v>
      </c>
      <c r="N167" s="31">
        <v>51</v>
      </c>
      <c r="O167" s="31">
        <v>236</v>
      </c>
      <c r="P167" s="31">
        <v>42</v>
      </c>
      <c r="Q167" s="31">
        <v>112</v>
      </c>
      <c r="R167" s="31">
        <v>60</v>
      </c>
      <c r="S167" s="31">
        <v>154</v>
      </c>
      <c r="T167" s="31">
        <v>50</v>
      </c>
      <c r="U167" s="31">
        <v>193</v>
      </c>
      <c r="V167" s="31">
        <v>41</v>
      </c>
      <c r="W167" s="5">
        <f t="shared" si="25"/>
        <v>215</v>
      </c>
      <c r="X167" s="5">
        <f t="shared" si="26"/>
        <v>258</v>
      </c>
      <c r="Y167" s="5">
        <f t="shared" si="27"/>
        <v>172</v>
      </c>
      <c r="Z167" s="5">
        <f t="shared" si="28"/>
        <v>204</v>
      </c>
      <c r="AA167" s="18" t="e">
        <f t="shared" si="29"/>
        <v>#REF!</v>
      </c>
      <c r="AB167" s="18" t="e">
        <f t="shared" si="30"/>
        <v>#REF!</v>
      </c>
    </row>
    <row r="170" spans="10:38" ht="12.75">
      <c r="J170" s="198" t="s">
        <v>49</v>
      </c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</row>
    <row r="171" spans="10:38" ht="12.75">
      <c r="J171" s="229" t="s">
        <v>71</v>
      </c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</row>
    <row r="173" spans="10:38" ht="12.75">
      <c r="J173" s="230" t="s">
        <v>32</v>
      </c>
      <c r="K173" s="218" t="s">
        <v>72</v>
      </c>
      <c r="L173" s="219"/>
      <c r="M173" s="219"/>
      <c r="N173" s="219"/>
      <c r="O173" s="219"/>
      <c r="P173" s="219"/>
      <c r="Q173" s="219"/>
      <c r="R173" s="219"/>
      <c r="S173" s="219"/>
      <c r="T173" s="220"/>
      <c r="U173" s="218" t="s">
        <v>72</v>
      </c>
      <c r="V173" s="219"/>
      <c r="W173" s="219"/>
      <c r="X173" s="219"/>
      <c r="Y173" s="219"/>
      <c r="Z173" s="219"/>
      <c r="AA173" s="219"/>
      <c r="AB173" s="219"/>
      <c r="AC173" s="219"/>
      <c r="AD173" s="220"/>
      <c r="AE173" s="221" t="s">
        <v>53</v>
      </c>
      <c r="AF173" s="221"/>
      <c r="AG173" s="221"/>
      <c r="AH173" s="221"/>
      <c r="AI173" s="221" t="s">
        <v>54</v>
      </c>
      <c r="AJ173" s="221"/>
      <c r="AK173" s="221"/>
      <c r="AL173" s="221"/>
    </row>
    <row r="174" spans="10:38" ht="12.75">
      <c r="J174" s="231"/>
      <c r="K174" s="218" t="s">
        <v>37</v>
      </c>
      <c r="L174" s="219"/>
      <c r="M174" s="219"/>
      <c r="N174" s="219"/>
      <c r="O174" s="219"/>
      <c r="P174" s="219"/>
      <c r="Q174" s="219"/>
      <c r="R174" s="219"/>
      <c r="S174" s="219"/>
      <c r="T174" s="220"/>
      <c r="U174" s="218" t="s">
        <v>38</v>
      </c>
      <c r="V174" s="219"/>
      <c r="W174" s="219"/>
      <c r="X174" s="219"/>
      <c r="Y174" s="219"/>
      <c r="Z174" s="219"/>
      <c r="AA174" s="219"/>
      <c r="AB174" s="219"/>
      <c r="AC174" s="219"/>
      <c r="AD174" s="220"/>
      <c r="AE174" s="7" t="s">
        <v>15</v>
      </c>
      <c r="AF174" s="7" t="s">
        <v>16</v>
      </c>
      <c r="AG174" s="7" t="s">
        <v>15</v>
      </c>
      <c r="AH174" s="7" t="s">
        <v>16</v>
      </c>
      <c r="AI174" s="7" t="s">
        <v>15</v>
      </c>
      <c r="AJ174" s="7" t="s">
        <v>16</v>
      </c>
      <c r="AK174" s="7" t="s">
        <v>15</v>
      </c>
      <c r="AL174" s="7" t="s">
        <v>16</v>
      </c>
    </row>
    <row r="175" spans="10:38" ht="12.75">
      <c r="J175" s="231"/>
      <c r="K175" s="218" t="s">
        <v>73</v>
      </c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20"/>
      <c r="AE175" s="7" t="s">
        <v>74</v>
      </c>
      <c r="AF175" s="7" t="s">
        <v>74</v>
      </c>
      <c r="AG175" s="7" t="s">
        <v>75</v>
      </c>
      <c r="AH175" s="7" t="s">
        <v>75</v>
      </c>
      <c r="AI175" s="7" t="s">
        <v>74</v>
      </c>
      <c r="AJ175" s="7" t="s">
        <v>74</v>
      </c>
      <c r="AK175" s="7" t="s">
        <v>75</v>
      </c>
      <c r="AL175" s="7" t="s">
        <v>75</v>
      </c>
    </row>
    <row r="176" spans="10:38" ht="12.75">
      <c r="J176" s="231"/>
      <c r="K176" s="29">
        <v>15</v>
      </c>
      <c r="L176" s="29">
        <v>45</v>
      </c>
      <c r="M176" s="29">
        <v>95</v>
      </c>
      <c r="N176" s="29">
        <v>145</v>
      </c>
      <c r="O176" s="29">
        <v>195</v>
      </c>
      <c r="P176" s="29">
        <v>245</v>
      </c>
      <c r="Q176" s="29">
        <v>295</v>
      </c>
      <c r="R176" s="29">
        <v>345</v>
      </c>
      <c r="S176" s="29">
        <v>395</v>
      </c>
      <c r="T176" s="29">
        <v>445</v>
      </c>
      <c r="U176" s="29">
        <v>15</v>
      </c>
      <c r="V176" s="29">
        <v>45</v>
      </c>
      <c r="W176" s="29">
        <v>95</v>
      </c>
      <c r="X176" s="29">
        <v>145</v>
      </c>
      <c r="Y176" s="29">
        <v>195</v>
      </c>
      <c r="Z176" s="29">
        <v>245</v>
      </c>
      <c r="AA176" s="29">
        <v>295</v>
      </c>
      <c r="AB176" s="29">
        <v>345</v>
      </c>
      <c r="AC176" s="29">
        <v>395</v>
      </c>
      <c r="AD176" s="29">
        <v>445</v>
      </c>
      <c r="AE176" s="30" t="e">
        <f>IF((#REF!-#REF!)&lt;=45,#REF!-#REF!,0)</f>
        <v>#REF!</v>
      </c>
      <c r="AF176" s="30" t="e">
        <f>IF((#REF!-#REF!)&lt;=45,#REF!-#REF!,0)</f>
        <v>#REF!</v>
      </c>
      <c r="AG176" s="30" t="e">
        <f>IF((#REF!-#REF!)&gt;45,#REF!-#REF!,0)</f>
        <v>#REF!</v>
      </c>
      <c r="AH176" s="30" t="e">
        <f>IF((#REF!-#REF!)&gt;45,#REF!-#REF!,0)</f>
        <v>#REF!</v>
      </c>
      <c r="AI176" s="30" t="e">
        <f>IF((#REF!-#REF!)&lt;=45,#REF!-#REF!,0)</f>
        <v>#REF!</v>
      </c>
      <c r="AJ176" s="30" t="e">
        <f>IF((#REF!-#REF!)&lt;=45,#REF!-#REF!,0)</f>
        <v>#REF!</v>
      </c>
      <c r="AK176" s="30" t="e">
        <f>IF((#REF!-#REF!)&gt;45,#REF!-#REF!,0)</f>
        <v>#REF!</v>
      </c>
      <c r="AL176" s="30" t="e">
        <f>IF((#REF!-#REF!)&gt;45,#REF!-#REF!,0)</f>
        <v>#REF!</v>
      </c>
    </row>
    <row r="177" spans="10:38" ht="12.75">
      <c r="J177" s="232"/>
      <c r="K177" s="218" t="s">
        <v>76</v>
      </c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20"/>
      <c r="AE177" s="11"/>
      <c r="AF177" s="11"/>
      <c r="AG177" s="11"/>
      <c r="AH177" s="11"/>
      <c r="AI177" s="11"/>
      <c r="AJ177" s="11"/>
      <c r="AK177" s="11"/>
      <c r="AL177" s="11"/>
    </row>
    <row r="178" spans="10:38" ht="12.75">
      <c r="J178" s="31">
        <v>25</v>
      </c>
      <c r="K178" s="31">
        <v>4</v>
      </c>
      <c r="L178" s="31">
        <v>10</v>
      </c>
      <c r="M178" s="31">
        <v>20</v>
      </c>
      <c r="N178" s="31">
        <v>29</v>
      </c>
      <c r="O178" s="31">
        <v>40</v>
      </c>
      <c r="P178" s="31">
        <v>55</v>
      </c>
      <c r="Q178" s="31">
        <v>64</v>
      </c>
      <c r="R178" s="31">
        <v>77</v>
      </c>
      <c r="S178" s="31">
        <v>89</v>
      </c>
      <c r="T178" s="31">
        <v>105</v>
      </c>
      <c r="U178" s="31">
        <v>3</v>
      </c>
      <c r="V178" s="31">
        <v>9</v>
      </c>
      <c r="W178" s="31">
        <v>17</v>
      </c>
      <c r="X178" s="31">
        <v>26</v>
      </c>
      <c r="Y178" s="31">
        <v>36</v>
      </c>
      <c r="Z178" s="31">
        <v>46</v>
      </c>
      <c r="AA178" s="31">
        <v>57</v>
      </c>
      <c r="AB178" s="31">
        <v>69</v>
      </c>
      <c r="AC178" s="31">
        <v>82</v>
      </c>
      <c r="AD178" s="31">
        <v>95</v>
      </c>
      <c r="AE178" s="11" t="e">
        <f>IF($AE$176&lt;&gt;0,K178+(L178-K178)*($AE$176-$K$176)/($L$176-$K$176),0)</f>
        <v>#REF!</v>
      </c>
      <c r="AF178" s="11" t="e">
        <f>IF($AF$176&lt;&gt;0,K178+(L178-K178)*($AF$176-$K$176)/($L$176-$K$176),0)</f>
        <v>#REF!</v>
      </c>
      <c r="AG178" s="11" t="e">
        <f>IF($AG$176&lt;&gt;0,L178+(M178-L178)*($AG$176-$L$176)/($M$176-$L$176),0)</f>
        <v>#REF!</v>
      </c>
      <c r="AH178" s="11" t="e">
        <f>IF($AH$176&lt;&gt;0,L178+(M178-L178)*($AH$176-$L$176)/($M$176-$L$176),0)</f>
        <v>#REF!</v>
      </c>
      <c r="AI178" s="11" t="e">
        <f>IF($AI$176&lt;&gt;0,U178+(V178-U178)*($AI$176-$U$176)/($V$176-$U$176),0)</f>
        <v>#REF!</v>
      </c>
      <c r="AJ178" s="11" t="e">
        <f>IF($AJ$176&lt;&gt;0,U178+(V178-U178)*($AJ$176-$U$176)/($V$176-$U$176),0)</f>
        <v>#REF!</v>
      </c>
      <c r="AK178" s="11" t="e">
        <f>IF($AK$176&lt;&gt;0,V178+(W178-V178)*($AK$176-$V$176)/($W$176-$V$176),0)</f>
        <v>#REF!</v>
      </c>
      <c r="AL178" s="11" t="e">
        <f>IF($AL$176&lt;&gt;0,V178+(W178-V178)*($AL$176-$V$176)/($W$176-$V$176),0)</f>
        <v>#REF!</v>
      </c>
    </row>
    <row r="179" spans="10:38" ht="12.75">
      <c r="J179" s="31">
        <v>40</v>
      </c>
      <c r="K179" s="31">
        <v>6</v>
      </c>
      <c r="L179" s="31">
        <v>13</v>
      </c>
      <c r="M179" s="31">
        <v>23</v>
      </c>
      <c r="N179" s="31">
        <v>34</v>
      </c>
      <c r="O179" s="31">
        <v>46</v>
      </c>
      <c r="P179" s="31">
        <v>61</v>
      </c>
      <c r="Q179" s="31">
        <v>74</v>
      </c>
      <c r="R179" s="31">
        <v>89</v>
      </c>
      <c r="S179" s="31">
        <v>105</v>
      </c>
      <c r="T179" s="31">
        <v>122</v>
      </c>
      <c r="U179" s="31">
        <v>4</v>
      </c>
      <c r="V179" s="31">
        <v>10</v>
      </c>
      <c r="W179" s="31">
        <v>21</v>
      </c>
      <c r="X179" s="31">
        <v>31</v>
      </c>
      <c r="Y179" s="31">
        <v>41</v>
      </c>
      <c r="Z179" s="31">
        <v>53</v>
      </c>
      <c r="AA179" s="31">
        <v>66</v>
      </c>
      <c r="AB179" s="31">
        <v>80</v>
      </c>
      <c r="AC179" s="31">
        <v>95</v>
      </c>
      <c r="AD179" s="31">
        <v>110</v>
      </c>
      <c r="AE179" s="11" t="e">
        <f t="shared" ref="AE179:AE197" si="31">IF($AE$176&lt;&gt;0,K179+(L179-K179)*($AE$176-$K$176)/($L$176-$K$176),0)</f>
        <v>#REF!</v>
      </c>
      <c r="AF179" s="11" t="e">
        <f t="shared" ref="AF179:AF197" si="32">IF($AF$176&lt;&gt;0,K179+(L179-K179)*($AF$176-$K$176)/($L$176-$K$176),0)</f>
        <v>#REF!</v>
      </c>
      <c r="AG179" s="11" t="e">
        <f t="shared" ref="AG179:AG197" si="33">IF($AG$176&lt;&gt;0,L179+(M179-L179)*($AG$176-$L$176)/($M$176-$L$176),0)</f>
        <v>#REF!</v>
      </c>
      <c r="AH179" s="11" t="e">
        <f t="shared" ref="AH179:AH197" si="34">IF($AH$176&lt;&gt;0,L179+(M179-L179)*($AH$176-$L$176)/($M$176-$L$176),0)</f>
        <v>#REF!</v>
      </c>
      <c r="AI179" s="11" t="e">
        <f t="shared" ref="AI179:AI197" si="35">IF($AI$176&lt;&gt;0,U179+(V179-U179)*($AI$176-$U$176)/($V$176-$U$176),0)</f>
        <v>#REF!</v>
      </c>
      <c r="AJ179" s="11" t="e">
        <f t="shared" ref="AJ179:AJ197" si="36">IF($AJ$176&lt;&gt;0,U179+(V179-U179)*($AJ$176-$U$176)/($V$176-$U$176),0)</f>
        <v>#REF!</v>
      </c>
      <c r="AK179" s="11" t="e">
        <f t="shared" ref="AK179:AK197" si="37">IF($AK$176&lt;&gt;0,V179+(W179-V179)*($AK$176-$V$176)/($W$176-$V$176),0)</f>
        <v>#REF!</v>
      </c>
      <c r="AL179" s="11" t="e">
        <f t="shared" ref="AL179:AL197" si="38">IF($AL$176&lt;&gt;0,V179+(W179-V179)*($AL$176-$V$176)/($W$176-$V$176),0)</f>
        <v>#REF!</v>
      </c>
    </row>
    <row r="180" spans="10:38" ht="12.75">
      <c r="J180" s="31">
        <v>50</v>
      </c>
      <c r="K180" s="31">
        <v>6</v>
      </c>
      <c r="L180" s="31">
        <v>14</v>
      </c>
      <c r="M180" s="31">
        <v>26</v>
      </c>
      <c r="N180" s="31">
        <v>38</v>
      </c>
      <c r="O180" s="31">
        <v>50</v>
      </c>
      <c r="P180" s="31">
        <v>65</v>
      </c>
      <c r="Q180" s="31">
        <v>80</v>
      </c>
      <c r="R180" s="31">
        <v>95</v>
      </c>
      <c r="S180" s="31">
        <v>112</v>
      </c>
      <c r="T180" s="31">
        <v>130</v>
      </c>
      <c r="U180" s="31">
        <v>5</v>
      </c>
      <c r="V180" s="31">
        <v>12</v>
      </c>
      <c r="W180" s="31">
        <v>22</v>
      </c>
      <c r="X180" s="31">
        <v>33</v>
      </c>
      <c r="Y180" s="31">
        <v>45</v>
      </c>
      <c r="Z180" s="31">
        <v>57</v>
      </c>
      <c r="AA180" s="31">
        <v>71</v>
      </c>
      <c r="AB180" s="31">
        <v>86</v>
      </c>
      <c r="AC180" s="31">
        <v>101</v>
      </c>
      <c r="AD180" s="31">
        <v>117</v>
      </c>
      <c r="AE180" s="11" t="e">
        <f t="shared" si="31"/>
        <v>#REF!</v>
      </c>
      <c r="AF180" s="11" t="e">
        <f t="shared" si="32"/>
        <v>#REF!</v>
      </c>
      <c r="AG180" s="11" t="e">
        <f t="shared" si="33"/>
        <v>#REF!</v>
      </c>
      <c r="AH180" s="11" t="e">
        <f t="shared" si="34"/>
        <v>#REF!</v>
      </c>
      <c r="AI180" s="11" t="e">
        <f t="shared" si="35"/>
        <v>#REF!</v>
      </c>
      <c r="AJ180" s="11" t="e">
        <f t="shared" si="36"/>
        <v>#REF!</v>
      </c>
      <c r="AK180" s="11" t="e">
        <f t="shared" si="37"/>
        <v>#REF!</v>
      </c>
      <c r="AL180" s="11" t="e">
        <f t="shared" si="38"/>
        <v>#REF!</v>
      </c>
    </row>
    <row r="181" spans="10:38" ht="12.75">
      <c r="J181" s="31">
        <v>65</v>
      </c>
      <c r="K181" s="31">
        <v>7</v>
      </c>
      <c r="L181" s="31">
        <v>16</v>
      </c>
      <c r="M181" s="31">
        <v>29</v>
      </c>
      <c r="N181" s="31">
        <v>43</v>
      </c>
      <c r="O181" s="31">
        <v>58</v>
      </c>
      <c r="P181" s="31">
        <v>73</v>
      </c>
      <c r="Q181" s="31">
        <v>89</v>
      </c>
      <c r="R181" s="31">
        <v>108</v>
      </c>
      <c r="S181" s="31">
        <v>126</v>
      </c>
      <c r="T181" s="31">
        <v>146</v>
      </c>
      <c r="U181" s="31">
        <v>6</v>
      </c>
      <c r="V181" s="31">
        <v>13</v>
      </c>
      <c r="W181" s="31">
        <v>25</v>
      </c>
      <c r="X181" s="31">
        <v>38</v>
      </c>
      <c r="Y181" s="31">
        <v>50</v>
      </c>
      <c r="Z181" s="31">
        <v>65</v>
      </c>
      <c r="AA181" s="31">
        <v>79</v>
      </c>
      <c r="AB181" s="31">
        <v>95</v>
      </c>
      <c r="AC181" s="31">
        <v>113</v>
      </c>
      <c r="AD181" s="31">
        <v>131</v>
      </c>
      <c r="AE181" s="11" t="e">
        <f t="shared" si="31"/>
        <v>#REF!</v>
      </c>
      <c r="AF181" s="11" t="e">
        <f t="shared" si="32"/>
        <v>#REF!</v>
      </c>
      <c r="AG181" s="11" t="e">
        <f t="shared" si="33"/>
        <v>#REF!</v>
      </c>
      <c r="AH181" s="11" t="e">
        <f t="shared" si="34"/>
        <v>#REF!</v>
      </c>
      <c r="AI181" s="11" t="e">
        <f t="shared" si="35"/>
        <v>#REF!</v>
      </c>
      <c r="AJ181" s="11" t="e">
        <f t="shared" si="36"/>
        <v>#REF!</v>
      </c>
      <c r="AK181" s="11" t="e">
        <f t="shared" si="37"/>
        <v>#REF!</v>
      </c>
      <c r="AL181" s="11" t="e">
        <f t="shared" si="38"/>
        <v>#REF!</v>
      </c>
    </row>
    <row r="182" spans="10:38" ht="12.75">
      <c r="J182" s="31">
        <v>80</v>
      </c>
      <c r="K182" s="31">
        <v>8</v>
      </c>
      <c r="L182" s="31">
        <v>18</v>
      </c>
      <c r="M182" s="31">
        <v>32</v>
      </c>
      <c r="N182" s="31">
        <v>46</v>
      </c>
      <c r="O182" s="31">
        <v>61</v>
      </c>
      <c r="P182" s="31">
        <v>79</v>
      </c>
      <c r="Q182" s="31">
        <v>96</v>
      </c>
      <c r="R182" s="31">
        <v>115</v>
      </c>
      <c r="S182" s="31">
        <v>135</v>
      </c>
      <c r="T182" s="31">
        <v>156</v>
      </c>
      <c r="U182" s="31">
        <v>7</v>
      </c>
      <c r="V182" s="31">
        <v>15</v>
      </c>
      <c r="W182" s="31">
        <v>28</v>
      </c>
      <c r="X182" s="31">
        <v>40</v>
      </c>
      <c r="Y182" s="31">
        <v>53</v>
      </c>
      <c r="Z182" s="31">
        <v>69</v>
      </c>
      <c r="AA182" s="31">
        <v>85</v>
      </c>
      <c r="AB182" s="31">
        <v>102</v>
      </c>
      <c r="AC182" s="31">
        <v>120</v>
      </c>
      <c r="AD182" s="31">
        <v>139</v>
      </c>
      <c r="AE182" s="11" t="e">
        <f t="shared" si="31"/>
        <v>#REF!</v>
      </c>
      <c r="AF182" s="11" t="e">
        <f t="shared" si="32"/>
        <v>#REF!</v>
      </c>
      <c r="AG182" s="11" t="e">
        <f t="shared" si="33"/>
        <v>#REF!</v>
      </c>
      <c r="AH182" s="11" t="e">
        <f t="shared" si="34"/>
        <v>#REF!</v>
      </c>
      <c r="AI182" s="11" t="e">
        <f t="shared" si="35"/>
        <v>#REF!</v>
      </c>
      <c r="AJ182" s="11" t="e">
        <f t="shared" si="36"/>
        <v>#REF!</v>
      </c>
      <c r="AK182" s="11" t="e">
        <f t="shared" si="37"/>
        <v>#REF!</v>
      </c>
      <c r="AL182" s="11" t="e">
        <f t="shared" si="38"/>
        <v>#REF!</v>
      </c>
    </row>
    <row r="183" spans="10:38" ht="12.75">
      <c r="J183" s="31">
        <v>100</v>
      </c>
      <c r="K183" s="31">
        <v>9</v>
      </c>
      <c r="L183" s="31">
        <v>20</v>
      </c>
      <c r="M183" s="31">
        <v>35</v>
      </c>
      <c r="N183" s="31">
        <v>52</v>
      </c>
      <c r="O183" s="31">
        <v>69</v>
      </c>
      <c r="P183" s="31">
        <v>87</v>
      </c>
      <c r="Q183" s="31">
        <v>106</v>
      </c>
      <c r="R183" s="31">
        <v>125</v>
      </c>
      <c r="S183" s="31">
        <v>147</v>
      </c>
      <c r="T183" s="31">
        <v>170</v>
      </c>
      <c r="U183" s="31">
        <v>8</v>
      </c>
      <c r="V183" s="31">
        <v>16</v>
      </c>
      <c r="W183" s="31">
        <v>30</v>
      </c>
      <c r="X183" s="31">
        <v>45</v>
      </c>
      <c r="Y183" s="31">
        <v>59</v>
      </c>
      <c r="Z183" s="31">
        <v>76</v>
      </c>
      <c r="AA183" s="31">
        <v>94</v>
      </c>
      <c r="AB183" s="31">
        <v>112</v>
      </c>
      <c r="AC183" s="31">
        <v>131</v>
      </c>
      <c r="AD183" s="31">
        <v>151</v>
      </c>
      <c r="AE183" s="11" t="e">
        <f t="shared" si="31"/>
        <v>#REF!</v>
      </c>
      <c r="AF183" s="11" t="e">
        <f t="shared" si="32"/>
        <v>#REF!</v>
      </c>
      <c r="AG183" s="11" t="e">
        <f t="shared" si="33"/>
        <v>#REF!</v>
      </c>
      <c r="AH183" s="11" t="e">
        <f t="shared" si="34"/>
        <v>#REF!</v>
      </c>
      <c r="AI183" s="11" t="e">
        <f t="shared" si="35"/>
        <v>#REF!</v>
      </c>
      <c r="AJ183" s="11" t="e">
        <f t="shared" si="36"/>
        <v>#REF!</v>
      </c>
      <c r="AK183" s="11" t="e">
        <f t="shared" si="37"/>
        <v>#REF!</v>
      </c>
      <c r="AL183" s="11" t="e">
        <f t="shared" si="38"/>
        <v>#REF!</v>
      </c>
    </row>
    <row r="184" spans="10:38" ht="12.75">
      <c r="J184" s="31">
        <v>125</v>
      </c>
      <c r="K184" s="31">
        <v>10</v>
      </c>
      <c r="L184" s="31">
        <v>22</v>
      </c>
      <c r="M184" s="31">
        <v>40</v>
      </c>
      <c r="N184" s="31">
        <v>57</v>
      </c>
      <c r="O184" s="31">
        <v>76</v>
      </c>
      <c r="P184" s="31">
        <v>98</v>
      </c>
      <c r="Q184" s="31">
        <v>119</v>
      </c>
      <c r="R184" s="31">
        <v>141</v>
      </c>
      <c r="S184" s="31">
        <v>164</v>
      </c>
      <c r="T184" s="31">
        <v>190</v>
      </c>
      <c r="U184" s="31">
        <v>9</v>
      </c>
      <c r="V184" s="31">
        <v>19</v>
      </c>
      <c r="W184" s="31">
        <v>34</v>
      </c>
      <c r="X184" s="31">
        <v>49</v>
      </c>
      <c r="Y184" s="31">
        <v>65</v>
      </c>
      <c r="Z184" s="31">
        <v>85</v>
      </c>
      <c r="AA184" s="31">
        <v>104</v>
      </c>
      <c r="AB184" s="31">
        <v>124</v>
      </c>
      <c r="AC184" s="31">
        <v>145</v>
      </c>
      <c r="AD184" s="31">
        <v>167</v>
      </c>
      <c r="AE184" s="11" t="e">
        <f t="shared" si="31"/>
        <v>#REF!</v>
      </c>
      <c r="AF184" s="11" t="e">
        <f t="shared" si="32"/>
        <v>#REF!</v>
      </c>
      <c r="AG184" s="11" t="e">
        <f t="shared" si="33"/>
        <v>#REF!</v>
      </c>
      <c r="AH184" s="11" t="e">
        <f t="shared" si="34"/>
        <v>#REF!</v>
      </c>
      <c r="AI184" s="11" t="e">
        <f t="shared" si="35"/>
        <v>#REF!</v>
      </c>
      <c r="AJ184" s="11" t="e">
        <f t="shared" si="36"/>
        <v>#REF!</v>
      </c>
      <c r="AK184" s="11" t="e">
        <f t="shared" si="37"/>
        <v>#REF!</v>
      </c>
      <c r="AL184" s="11" t="e">
        <f t="shared" si="38"/>
        <v>#REF!</v>
      </c>
    </row>
    <row r="185" spans="10:38" ht="12.75">
      <c r="J185" s="31">
        <v>150</v>
      </c>
      <c r="K185" s="31">
        <v>13</v>
      </c>
      <c r="L185" s="31">
        <v>25</v>
      </c>
      <c r="M185" s="31">
        <v>45</v>
      </c>
      <c r="N185" s="31">
        <v>63</v>
      </c>
      <c r="O185" s="31">
        <v>83</v>
      </c>
      <c r="P185" s="31">
        <v>108</v>
      </c>
      <c r="Q185" s="31">
        <v>131</v>
      </c>
      <c r="R185" s="31">
        <v>155</v>
      </c>
      <c r="S185" s="31">
        <v>181</v>
      </c>
      <c r="T185" s="31">
        <v>207</v>
      </c>
      <c r="U185" s="31">
        <v>9</v>
      </c>
      <c r="V185" s="31">
        <v>21</v>
      </c>
      <c r="W185" s="31">
        <v>38</v>
      </c>
      <c r="X185" s="31">
        <v>53</v>
      </c>
      <c r="Y185" s="31">
        <v>71</v>
      </c>
      <c r="Z185" s="31">
        <v>94</v>
      </c>
      <c r="AA185" s="31">
        <v>114</v>
      </c>
      <c r="AB185" s="31">
        <v>135</v>
      </c>
      <c r="AC185" s="31">
        <v>157</v>
      </c>
      <c r="AD185" s="31">
        <v>181</v>
      </c>
      <c r="AE185" s="11" t="e">
        <f t="shared" si="31"/>
        <v>#REF!</v>
      </c>
      <c r="AF185" s="11" t="e">
        <f t="shared" si="32"/>
        <v>#REF!</v>
      </c>
      <c r="AG185" s="11" t="e">
        <f t="shared" si="33"/>
        <v>#REF!</v>
      </c>
      <c r="AH185" s="11" t="e">
        <f t="shared" si="34"/>
        <v>#REF!</v>
      </c>
      <c r="AI185" s="11" t="e">
        <f t="shared" si="35"/>
        <v>#REF!</v>
      </c>
      <c r="AJ185" s="11" t="e">
        <f t="shared" si="36"/>
        <v>#REF!</v>
      </c>
      <c r="AK185" s="11" t="e">
        <f t="shared" si="37"/>
        <v>#REF!</v>
      </c>
      <c r="AL185" s="11" t="e">
        <f t="shared" si="38"/>
        <v>#REF!</v>
      </c>
    </row>
    <row r="186" spans="10:38" ht="12.75">
      <c r="J186" s="31">
        <v>200</v>
      </c>
      <c r="K186" s="31">
        <v>15</v>
      </c>
      <c r="L186" s="31">
        <v>31</v>
      </c>
      <c r="M186" s="31">
        <v>54</v>
      </c>
      <c r="N186" s="31">
        <v>77</v>
      </c>
      <c r="O186" s="31">
        <v>101</v>
      </c>
      <c r="P186" s="31">
        <v>130</v>
      </c>
      <c r="Q186" s="31">
        <v>156</v>
      </c>
      <c r="R186" s="31">
        <v>185</v>
      </c>
      <c r="S186" s="31">
        <v>214</v>
      </c>
      <c r="T186" s="31">
        <v>244</v>
      </c>
      <c r="U186" s="31">
        <v>13</v>
      </c>
      <c r="V186" s="31">
        <v>26</v>
      </c>
      <c r="W186" s="31">
        <v>46</v>
      </c>
      <c r="X186" s="31">
        <v>65</v>
      </c>
      <c r="Y186" s="31">
        <v>85</v>
      </c>
      <c r="Z186" s="31">
        <v>111</v>
      </c>
      <c r="AA186" s="31">
        <v>135</v>
      </c>
      <c r="AB186" s="31">
        <v>159</v>
      </c>
      <c r="AC186" s="31">
        <v>186</v>
      </c>
      <c r="AD186" s="31">
        <v>212</v>
      </c>
      <c r="AE186" s="11" t="e">
        <f t="shared" si="31"/>
        <v>#REF!</v>
      </c>
      <c r="AF186" s="11" t="e">
        <f t="shared" si="32"/>
        <v>#REF!</v>
      </c>
      <c r="AG186" s="11" t="e">
        <f t="shared" si="33"/>
        <v>#REF!</v>
      </c>
      <c r="AH186" s="11" t="e">
        <f t="shared" si="34"/>
        <v>#REF!</v>
      </c>
      <c r="AI186" s="11" t="e">
        <f t="shared" si="35"/>
        <v>#REF!</v>
      </c>
      <c r="AJ186" s="11" t="e">
        <f t="shared" si="36"/>
        <v>#REF!</v>
      </c>
      <c r="AK186" s="11" t="e">
        <f t="shared" si="37"/>
        <v>#REF!</v>
      </c>
      <c r="AL186" s="11" t="e">
        <f t="shared" si="38"/>
        <v>#REF!</v>
      </c>
    </row>
    <row r="187" spans="10:38" ht="12.75">
      <c r="J187" s="31">
        <v>250</v>
      </c>
      <c r="K187" s="31">
        <v>18</v>
      </c>
      <c r="L187" s="31">
        <v>36</v>
      </c>
      <c r="M187" s="31">
        <v>62</v>
      </c>
      <c r="N187" s="31">
        <v>89</v>
      </c>
      <c r="O187" s="31">
        <v>114</v>
      </c>
      <c r="P187" s="31">
        <v>146</v>
      </c>
      <c r="Q187" s="31">
        <v>175</v>
      </c>
      <c r="R187" s="31">
        <v>206</v>
      </c>
      <c r="S187" s="31">
        <v>237</v>
      </c>
      <c r="T187" s="31">
        <v>272</v>
      </c>
      <c r="U187" s="31">
        <v>15</v>
      </c>
      <c r="V187" s="31">
        <v>30</v>
      </c>
      <c r="W187" s="31">
        <v>52</v>
      </c>
      <c r="X187" s="31">
        <v>74</v>
      </c>
      <c r="Y187" s="31">
        <v>96</v>
      </c>
      <c r="Z187" s="31">
        <v>125</v>
      </c>
      <c r="AA187" s="31">
        <v>150</v>
      </c>
      <c r="AB187" s="31">
        <v>177</v>
      </c>
      <c r="AC187" s="31">
        <v>205</v>
      </c>
      <c r="AD187" s="31">
        <v>235</v>
      </c>
      <c r="AE187" s="11" t="e">
        <f t="shared" si="31"/>
        <v>#REF!</v>
      </c>
      <c r="AF187" s="11" t="e">
        <f t="shared" si="32"/>
        <v>#REF!</v>
      </c>
      <c r="AG187" s="11" t="e">
        <f t="shared" si="33"/>
        <v>#REF!</v>
      </c>
      <c r="AH187" s="11" t="e">
        <f t="shared" si="34"/>
        <v>#REF!</v>
      </c>
      <c r="AI187" s="11" t="e">
        <f t="shared" si="35"/>
        <v>#REF!</v>
      </c>
      <c r="AJ187" s="11" t="e">
        <f t="shared" si="36"/>
        <v>#REF!</v>
      </c>
      <c r="AK187" s="11" t="e">
        <f t="shared" si="37"/>
        <v>#REF!</v>
      </c>
      <c r="AL187" s="11" t="e">
        <f t="shared" si="38"/>
        <v>#REF!</v>
      </c>
    </row>
    <row r="188" spans="10:38" ht="12.75">
      <c r="J188" s="31">
        <v>300</v>
      </c>
      <c r="K188" s="31">
        <v>22</v>
      </c>
      <c r="L188" s="31">
        <v>41</v>
      </c>
      <c r="M188" s="31">
        <v>71</v>
      </c>
      <c r="N188" s="31">
        <v>99</v>
      </c>
      <c r="O188" s="31">
        <v>128</v>
      </c>
      <c r="P188" s="31">
        <v>163</v>
      </c>
      <c r="Q188" s="31">
        <v>196</v>
      </c>
      <c r="R188" s="31">
        <v>229</v>
      </c>
      <c r="S188" s="31">
        <v>264</v>
      </c>
      <c r="T188" s="31">
        <v>300</v>
      </c>
      <c r="U188" s="31">
        <v>17</v>
      </c>
      <c r="V188" s="31">
        <v>34</v>
      </c>
      <c r="W188" s="31">
        <v>58</v>
      </c>
      <c r="X188" s="31">
        <v>83</v>
      </c>
      <c r="Y188" s="31">
        <v>108</v>
      </c>
      <c r="Z188" s="31">
        <v>138</v>
      </c>
      <c r="AA188" s="31">
        <v>167</v>
      </c>
      <c r="AB188" s="31">
        <v>195</v>
      </c>
      <c r="AC188" s="31">
        <v>225</v>
      </c>
      <c r="AD188" s="31">
        <v>258</v>
      </c>
      <c r="AE188" s="11" t="e">
        <f t="shared" si="31"/>
        <v>#REF!</v>
      </c>
      <c r="AF188" s="11" t="e">
        <f t="shared" si="32"/>
        <v>#REF!</v>
      </c>
      <c r="AG188" s="11" t="e">
        <f t="shared" si="33"/>
        <v>#REF!</v>
      </c>
      <c r="AH188" s="11" t="e">
        <f t="shared" si="34"/>
        <v>#REF!</v>
      </c>
      <c r="AI188" s="11" t="e">
        <f t="shared" si="35"/>
        <v>#REF!</v>
      </c>
      <c r="AJ188" s="11" t="e">
        <f t="shared" si="36"/>
        <v>#REF!</v>
      </c>
      <c r="AK188" s="11" t="e">
        <f t="shared" si="37"/>
        <v>#REF!</v>
      </c>
      <c r="AL188" s="11" t="e">
        <f t="shared" si="38"/>
        <v>#REF!</v>
      </c>
    </row>
    <row r="189" spans="10:38" ht="12.75">
      <c r="J189" s="31">
        <v>350</v>
      </c>
      <c r="K189" s="31">
        <v>25</v>
      </c>
      <c r="L189" s="31">
        <v>46</v>
      </c>
      <c r="M189" s="31">
        <v>79</v>
      </c>
      <c r="N189" s="31">
        <v>109</v>
      </c>
      <c r="O189" s="31">
        <v>141</v>
      </c>
      <c r="P189" s="31">
        <v>180</v>
      </c>
      <c r="Q189" s="31">
        <v>215</v>
      </c>
      <c r="R189" s="31">
        <v>250</v>
      </c>
      <c r="S189" s="31">
        <v>288</v>
      </c>
      <c r="T189" s="31">
        <v>329</v>
      </c>
      <c r="U189" s="31">
        <v>20</v>
      </c>
      <c r="V189" s="31">
        <v>39</v>
      </c>
      <c r="W189" s="31">
        <v>65</v>
      </c>
      <c r="X189" s="31">
        <v>91</v>
      </c>
      <c r="Y189" s="31">
        <v>119</v>
      </c>
      <c r="Z189" s="31">
        <v>152</v>
      </c>
      <c r="AA189" s="31">
        <v>181</v>
      </c>
      <c r="AB189" s="31">
        <v>213</v>
      </c>
      <c r="AC189" s="31">
        <v>246</v>
      </c>
      <c r="AD189" s="31">
        <v>280</v>
      </c>
      <c r="AE189" s="11" t="e">
        <f t="shared" si="31"/>
        <v>#REF!</v>
      </c>
      <c r="AF189" s="11" t="e">
        <f t="shared" si="32"/>
        <v>#REF!</v>
      </c>
      <c r="AG189" s="11" t="e">
        <f t="shared" si="33"/>
        <v>#REF!</v>
      </c>
      <c r="AH189" s="11" t="e">
        <f t="shared" si="34"/>
        <v>#REF!</v>
      </c>
      <c r="AI189" s="11" t="e">
        <f t="shared" si="35"/>
        <v>#REF!</v>
      </c>
      <c r="AJ189" s="11" t="e">
        <f t="shared" si="36"/>
        <v>#REF!</v>
      </c>
      <c r="AK189" s="11" t="e">
        <f t="shared" si="37"/>
        <v>#REF!</v>
      </c>
      <c r="AL189" s="11" t="e">
        <f t="shared" si="38"/>
        <v>#REF!</v>
      </c>
    </row>
    <row r="190" spans="10:38" ht="12.75">
      <c r="J190" s="31">
        <v>400</v>
      </c>
      <c r="K190" s="31">
        <v>27</v>
      </c>
      <c r="L190" s="31">
        <v>52</v>
      </c>
      <c r="M190" s="31">
        <v>86</v>
      </c>
      <c r="N190" s="31">
        <v>120</v>
      </c>
      <c r="O190" s="31">
        <v>153</v>
      </c>
      <c r="P190" s="31">
        <v>194</v>
      </c>
      <c r="Q190" s="31">
        <v>233</v>
      </c>
      <c r="R190" s="31">
        <v>273</v>
      </c>
      <c r="S190" s="31">
        <v>311</v>
      </c>
      <c r="T190" s="31">
        <v>354</v>
      </c>
      <c r="U190" s="31">
        <v>21</v>
      </c>
      <c r="V190" s="31">
        <v>42</v>
      </c>
      <c r="W190" s="31">
        <v>71</v>
      </c>
      <c r="X190" s="31">
        <v>99</v>
      </c>
      <c r="Y190" s="31">
        <v>129</v>
      </c>
      <c r="Z190" s="31">
        <v>164</v>
      </c>
      <c r="AA190" s="31">
        <v>196</v>
      </c>
      <c r="AB190" s="31">
        <v>230</v>
      </c>
      <c r="AC190" s="31">
        <v>265</v>
      </c>
      <c r="AD190" s="31">
        <v>302</v>
      </c>
      <c r="AE190" s="11" t="e">
        <f t="shared" si="31"/>
        <v>#REF!</v>
      </c>
      <c r="AF190" s="11" t="e">
        <f t="shared" si="32"/>
        <v>#REF!</v>
      </c>
      <c r="AG190" s="11" t="e">
        <f t="shared" si="33"/>
        <v>#REF!</v>
      </c>
      <c r="AH190" s="11" t="e">
        <f t="shared" si="34"/>
        <v>#REF!</v>
      </c>
      <c r="AI190" s="11" t="e">
        <f t="shared" si="35"/>
        <v>#REF!</v>
      </c>
      <c r="AJ190" s="11" t="e">
        <f t="shared" si="36"/>
        <v>#REF!</v>
      </c>
      <c r="AK190" s="11" t="e">
        <f t="shared" si="37"/>
        <v>#REF!</v>
      </c>
      <c r="AL190" s="11" t="e">
        <f t="shared" si="38"/>
        <v>#REF!</v>
      </c>
    </row>
    <row r="191" spans="10:38" ht="12.75">
      <c r="J191" s="31">
        <v>450</v>
      </c>
      <c r="K191" s="31">
        <v>29</v>
      </c>
      <c r="L191" s="31">
        <v>57</v>
      </c>
      <c r="M191" s="31">
        <v>93</v>
      </c>
      <c r="N191" s="31">
        <v>128</v>
      </c>
      <c r="O191" s="31">
        <v>164</v>
      </c>
      <c r="P191" s="31">
        <v>210</v>
      </c>
      <c r="Q191" s="31">
        <v>249</v>
      </c>
      <c r="R191" s="31">
        <v>291</v>
      </c>
      <c r="S191" s="31">
        <v>332</v>
      </c>
      <c r="T191" s="31">
        <v>378</v>
      </c>
      <c r="U191" s="31">
        <v>23</v>
      </c>
      <c r="V191" s="31">
        <v>46</v>
      </c>
      <c r="W191" s="31">
        <v>76</v>
      </c>
      <c r="X191" s="31">
        <v>106</v>
      </c>
      <c r="Y191" s="31">
        <v>138</v>
      </c>
      <c r="Z191" s="31">
        <v>175</v>
      </c>
      <c r="AA191" s="31">
        <v>210</v>
      </c>
      <c r="AB191" s="31">
        <v>244</v>
      </c>
      <c r="AC191" s="31">
        <v>281</v>
      </c>
      <c r="AD191" s="31">
        <v>321</v>
      </c>
      <c r="AE191" s="11" t="e">
        <f t="shared" si="31"/>
        <v>#REF!</v>
      </c>
      <c r="AF191" s="11" t="e">
        <f t="shared" si="32"/>
        <v>#REF!</v>
      </c>
      <c r="AG191" s="11" t="e">
        <f t="shared" si="33"/>
        <v>#REF!</v>
      </c>
      <c r="AH191" s="11" t="e">
        <f t="shared" si="34"/>
        <v>#REF!</v>
      </c>
      <c r="AI191" s="11" t="e">
        <f t="shared" si="35"/>
        <v>#REF!</v>
      </c>
      <c r="AJ191" s="11" t="e">
        <f t="shared" si="36"/>
        <v>#REF!</v>
      </c>
      <c r="AK191" s="11" t="e">
        <f t="shared" si="37"/>
        <v>#REF!</v>
      </c>
      <c r="AL191" s="11" t="e">
        <f t="shared" si="38"/>
        <v>#REF!</v>
      </c>
    </row>
    <row r="192" spans="10:38" ht="12.75">
      <c r="J192" s="31">
        <v>500</v>
      </c>
      <c r="K192" s="31">
        <v>32</v>
      </c>
      <c r="L192" s="31">
        <v>62</v>
      </c>
      <c r="M192" s="31">
        <v>101</v>
      </c>
      <c r="N192" s="31">
        <v>139</v>
      </c>
      <c r="O192" s="31">
        <v>177</v>
      </c>
      <c r="P192" s="31">
        <v>227</v>
      </c>
      <c r="Q192" s="31">
        <v>267</v>
      </c>
      <c r="R192" s="31">
        <v>311</v>
      </c>
      <c r="S192" s="31">
        <v>357</v>
      </c>
      <c r="T192" s="31">
        <v>404</v>
      </c>
      <c r="U192" s="31">
        <v>25</v>
      </c>
      <c r="V192" s="31">
        <v>50</v>
      </c>
      <c r="W192" s="31">
        <v>83</v>
      </c>
      <c r="X192" s="31">
        <v>116</v>
      </c>
      <c r="Y192" s="31">
        <v>147</v>
      </c>
      <c r="Z192" s="31">
        <v>189</v>
      </c>
      <c r="AA192" s="31">
        <v>224</v>
      </c>
      <c r="AB192" s="31">
        <v>262</v>
      </c>
      <c r="AC192" s="31">
        <v>300</v>
      </c>
      <c r="AD192" s="31">
        <v>342</v>
      </c>
      <c r="AE192" s="11" t="e">
        <f t="shared" si="31"/>
        <v>#REF!</v>
      </c>
      <c r="AF192" s="11" t="e">
        <f t="shared" si="32"/>
        <v>#REF!</v>
      </c>
      <c r="AG192" s="11" t="e">
        <f t="shared" si="33"/>
        <v>#REF!</v>
      </c>
      <c r="AH192" s="11" t="e">
        <f t="shared" si="34"/>
        <v>#REF!</v>
      </c>
      <c r="AI192" s="11" t="e">
        <f t="shared" si="35"/>
        <v>#REF!</v>
      </c>
      <c r="AJ192" s="11" t="e">
        <f t="shared" si="36"/>
        <v>#REF!</v>
      </c>
      <c r="AK192" s="11" t="e">
        <f t="shared" si="37"/>
        <v>#REF!</v>
      </c>
      <c r="AL192" s="11" t="e">
        <f t="shared" si="38"/>
        <v>#REF!</v>
      </c>
    </row>
    <row r="193" spans="10:38" ht="12.75">
      <c r="J193" s="31">
        <v>600</v>
      </c>
      <c r="K193" s="31">
        <v>38</v>
      </c>
      <c r="L193" s="31">
        <v>71</v>
      </c>
      <c r="M193" s="31">
        <v>116</v>
      </c>
      <c r="N193" s="31">
        <v>159</v>
      </c>
      <c r="O193" s="31">
        <v>203</v>
      </c>
      <c r="P193" s="31">
        <v>257</v>
      </c>
      <c r="Q193" s="31">
        <v>304</v>
      </c>
      <c r="R193" s="31">
        <v>352</v>
      </c>
      <c r="S193" s="31">
        <v>402</v>
      </c>
      <c r="T193" s="31">
        <v>454</v>
      </c>
      <c r="U193" s="31">
        <v>29</v>
      </c>
      <c r="V193" s="31">
        <v>57</v>
      </c>
      <c r="W193" s="31">
        <v>95</v>
      </c>
      <c r="X193" s="31">
        <v>131</v>
      </c>
      <c r="Y193" s="31">
        <v>167</v>
      </c>
      <c r="Z193" s="31">
        <v>213</v>
      </c>
      <c r="AA193" s="31">
        <v>253</v>
      </c>
      <c r="AB193" s="31">
        <v>294</v>
      </c>
      <c r="AC193" s="31">
        <v>336</v>
      </c>
      <c r="AD193" s="31">
        <v>382</v>
      </c>
      <c r="AE193" s="11" t="e">
        <f t="shared" si="31"/>
        <v>#REF!</v>
      </c>
      <c r="AF193" s="11" t="e">
        <f t="shared" si="32"/>
        <v>#REF!</v>
      </c>
      <c r="AG193" s="11" t="e">
        <f t="shared" si="33"/>
        <v>#REF!</v>
      </c>
      <c r="AH193" s="11" t="e">
        <f t="shared" si="34"/>
        <v>#REF!</v>
      </c>
      <c r="AI193" s="11" t="e">
        <f t="shared" si="35"/>
        <v>#REF!</v>
      </c>
      <c r="AJ193" s="11" t="e">
        <f t="shared" si="36"/>
        <v>#REF!</v>
      </c>
      <c r="AK193" s="11" t="e">
        <f t="shared" si="37"/>
        <v>#REF!</v>
      </c>
      <c r="AL193" s="11" t="e">
        <f t="shared" si="38"/>
        <v>#REF!</v>
      </c>
    </row>
    <row r="194" spans="10:38" ht="12.75">
      <c r="J194" s="31">
        <v>700</v>
      </c>
      <c r="K194" s="31">
        <v>42</v>
      </c>
      <c r="L194" s="31">
        <v>81</v>
      </c>
      <c r="M194" s="31">
        <v>130</v>
      </c>
      <c r="N194" s="31">
        <v>176</v>
      </c>
      <c r="O194" s="31">
        <v>225</v>
      </c>
      <c r="P194" s="31">
        <v>285</v>
      </c>
      <c r="Q194" s="31">
        <v>335</v>
      </c>
      <c r="R194" s="31">
        <v>388</v>
      </c>
      <c r="S194" s="31">
        <v>441</v>
      </c>
      <c r="T194" s="31">
        <v>499</v>
      </c>
      <c r="U194" s="31">
        <v>34</v>
      </c>
      <c r="V194" s="31">
        <v>65</v>
      </c>
      <c r="W194" s="31">
        <v>105</v>
      </c>
      <c r="X194" s="31">
        <v>145</v>
      </c>
      <c r="Y194" s="31">
        <v>184</v>
      </c>
      <c r="Z194" s="31">
        <v>235</v>
      </c>
      <c r="AA194" s="31">
        <v>278</v>
      </c>
      <c r="AB194" s="31">
        <v>323</v>
      </c>
      <c r="AC194" s="31">
        <v>369</v>
      </c>
      <c r="AD194" s="31">
        <v>417</v>
      </c>
      <c r="AE194" s="11" t="e">
        <f t="shared" si="31"/>
        <v>#REF!</v>
      </c>
      <c r="AF194" s="11" t="e">
        <f t="shared" si="32"/>
        <v>#REF!</v>
      </c>
      <c r="AG194" s="11" t="e">
        <f t="shared" si="33"/>
        <v>#REF!</v>
      </c>
      <c r="AH194" s="11" t="e">
        <f t="shared" si="34"/>
        <v>#REF!</v>
      </c>
      <c r="AI194" s="11" t="e">
        <f t="shared" si="35"/>
        <v>#REF!</v>
      </c>
      <c r="AJ194" s="11" t="e">
        <f t="shared" si="36"/>
        <v>#REF!</v>
      </c>
      <c r="AK194" s="11" t="e">
        <f t="shared" si="37"/>
        <v>#REF!</v>
      </c>
      <c r="AL194" s="11" t="e">
        <f t="shared" si="38"/>
        <v>#REF!</v>
      </c>
    </row>
    <row r="195" spans="10:38" ht="12.75">
      <c r="J195" s="31">
        <v>800</v>
      </c>
      <c r="K195" s="31">
        <v>47</v>
      </c>
      <c r="L195" s="31">
        <v>90</v>
      </c>
      <c r="M195" s="31">
        <v>144</v>
      </c>
      <c r="N195" s="31">
        <v>196</v>
      </c>
      <c r="O195" s="31">
        <v>249</v>
      </c>
      <c r="P195" s="31">
        <v>316</v>
      </c>
      <c r="Q195" s="31">
        <v>371</v>
      </c>
      <c r="R195" s="31">
        <v>427</v>
      </c>
      <c r="S195" s="31">
        <v>485</v>
      </c>
      <c r="T195" s="31">
        <v>547</v>
      </c>
      <c r="U195" s="31">
        <v>37</v>
      </c>
      <c r="V195" s="31">
        <v>71</v>
      </c>
      <c r="W195" s="31">
        <v>116</v>
      </c>
      <c r="X195" s="31">
        <v>148</v>
      </c>
      <c r="Y195" s="31">
        <v>204</v>
      </c>
      <c r="Z195" s="31">
        <v>259</v>
      </c>
      <c r="AA195" s="31">
        <v>305</v>
      </c>
      <c r="AB195" s="31">
        <v>353</v>
      </c>
      <c r="AC195" s="31">
        <v>403</v>
      </c>
      <c r="AD195" s="31">
        <v>456</v>
      </c>
      <c r="AE195" s="11" t="e">
        <f t="shared" si="31"/>
        <v>#REF!</v>
      </c>
      <c r="AF195" s="11" t="e">
        <f t="shared" si="32"/>
        <v>#REF!</v>
      </c>
      <c r="AG195" s="11" t="e">
        <f t="shared" si="33"/>
        <v>#REF!</v>
      </c>
      <c r="AH195" s="11" t="e">
        <f t="shared" si="34"/>
        <v>#REF!</v>
      </c>
      <c r="AI195" s="11" t="e">
        <f t="shared" si="35"/>
        <v>#REF!</v>
      </c>
      <c r="AJ195" s="11" t="e">
        <f t="shared" si="36"/>
        <v>#REF!</v>
      </c>
      <c r="AK195" s="11" t="e">
        <f t="shared" si="37"/>
        <v>#REF!</v>
      </c>
      <c r="AL195" s="11" t="e">
        <f t="shared" si="38"/>
        <v>#REF!</v>
      </c>
    </row>
    <row r="196" spans="10:38" ht="12.75">
      <c r="J196" s="31">
        <v>900</v>
      </c>
      <c r="K196" s="31">
        <v>53</v>
      </c>
      <c r="L196" s="31">
        <v>100</v>
      </c>
      <c r="M196" s="31">
        <v>159</v>
      </c>
      <c r="N196" s="31">
        <v>216</v>
      </c>
      <c r="O196" s="31">
        <v>273</v>
      </c>
      <c r="P196" s="31">
        <v>343</v>
      </c>
      <c r="Q196" s="31">
        <v>405</v>
      </c>
      <c r="R196" s="31">
        <v>465</v>
      </c>
      <c r="S196" s="31">
        <v>528</v>
      </c>
      <c r="T196" s="31">
        <v>594</v>
      </c>
      <c r="U196" s="31">
        <v>41</v>
      </c>
      <c r="V196" s="31">
        <v>79</v>
      </c>
      <c r="W196" s="31">
        <v>128</v>
      </c>
      <c r="X196" s="31">
        <v>176</v>
      </c>
      <c r="Y196" s="31">
        <v>222</v>
      </c>
      <c r="Z196" s="31">
        <v>282</v>
      </c>
      <c r="AA196" s="31">
        <v>332</v>
      </c>
      <c r="AB196" s="31">
        <v>384</v>
      </c>
      <c r="AC196" s="31">
        <v>438</v>
      </c>
      <c r="AD196" s="31">
        <v>494</v>
      </c>
      <c r="AE196" s="11" t="e">
        <f t="shared" si="31"/>
        <v>#REF!</v>
      </c>
      <c r="AF196" s="11" t="e">
        <f t="shared" si="32"/>
        <v>#REF!</v>
      </c>
      <c r="AG196" s="11" t="e">
        <f t="shared" si="33"/>
        <v>#REF!</v>
      </c>
      <c r="AH196" s="11" t="e">
        <f t="shared" si="34"/>
        <v>#REF!</v>
      </c>
      <c r="AI196" s="11" t="e">
        <f t="shared" si="35"/>
        <v>#REF!</v>
      </c>
      <c r="AJ196" s="11" t="e">
        <f t="shared" si="36"/>
        <v>#REF!</v>
      </c>
      <c r="AK196" s="11" t="e">
        <f t="shared" si="37"/>
        <v>#REF!</v>
      </c>
      <c r="AL196" s="11" t="e">
        <f t="shared" si="38"/>
        <v>#REF!</v>
      </c>
    </row>
    <row r="197" spans="10:38" ht="12.75">
      <c r="J197" s="31">
        <v>1000</v>
      </c>
      <c r="K197" s="31">
        <v>58</v>
      </c>
      <c r="L197" s="31">
        <v>109</v>
      </c>
      <c r="M197" s="31">
        <v>175</v>
      </c>
      <c r="N197" s="31">
        <v>235</v>
      </c>
      <c r="O197" s="31">
        <v>297</v>
      </c>
      <c r="P197" s="31">
        <v>374</v>
      </c>
      <c r="Q197" s="31">
        <v>439</v>
      </c>
      <c r="R197" s="31">
        <v>504</v>
      </c>
      <c r="S197" s="31">
        <v>571</v>
      </c>
      <c r="T197" s="31">
        <v>642</v>
      </c>
      <c r="U197" s="31">
        <v>46</v>
      </c>
      <c r="V197" s="31">
        <v>87</v>
      </c>
      <c r="W197" s="31">
        <v>140</v>
      </c>
      <c r="X197" s="31">
        <v>192</v>
      </c>
      <c r="Y197" s="31">
        <v>241</v>
      </c>
      <c r="Z197" s="31">
        <v>305</v>
      </c>
      <c r="AA197" s="31">
        <v>359</v>
      </c>
      <c r="AB197" s="31">
        <v>415</v>
      </c>
      <c r="AC197" s="31">
        <v>471</v>
      </c>
      <c r="AD197" s="31">
        <v>531</v>
      </c>
      <c r="AE197" s="11" t="e">
        <f t="shared" si="31"/>
        <v>#REF!</v>
      </c>
      <c r="AF197" s="11" t="e">
        <f t="shared" si="32"/>
        <v>#REF!</v>
      </c>
      <c r="AG197" s="11" t="e">
        <f t="shared" si="33"/>
        <v>#REF!</v>
      </c>
      <c r="AH197" s="11" t="e">
        <f t="shared" si="34"/>
        <v>#REF!</v>
      </c>
      <c r="AI197" s="11" t="e">
        <f t="shared" si="35"/>
        <v>#REF!</v>
      </c>
      <c r="AJ197" s="11" t="e">
        <f t="shared" si="36"/>
        <v>#REF!</v>
      </c>
      <c r="AK197" s="11" t="e">
        <f t="shared" si="37"/>
        <v>#REF!</v>
      </c>
      <c r="AL197" s="11" t="e">
        <f t="shared" si="38"/>
        <v>#REF!</v>
      </c>
    </row>
    <row r="198" spans="10:38" ht="12.75"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4"/>
      <c r="AF198" s="34"/>
      <c r="AG198" s="34"/>
      <c r="AH198" s="34"/>
      <c r="AI198" s="34"/>
      <c r="AJ198" s="34"/>
      <c r="AK198" s="34"/>
      <c r="AL198" s="34"/>
    </row>
    <row r="200" spans="10:38" ht="15.75">
      <c r="J200" s="227" t="s">
        <v>59</v>
      </c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</row>
    <row r="201" spans="10:38" ht="15.75">
      <c r="J201" s="227" t="s">
        <v>60</v>
      </c>
      <c r="K201" s="227"/>
      <c r="L201" s="227"/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</row>
    <row r="202" spans="10:38" ht="15.75">
      <c r="J202" s="227" t="s">
        <v>77</v>
      </c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</row>
    <row r="204" spans="10:38" ht="12.75">
      <c r="J204" s="198" t="s">
        <v>78</v>
      </c>
      <c r="K204" s="198"/>
      <c r="L204" s="198"/>
      <c r="M204" s="198"/>
      <c r="N204" s="198"/>
      <c r="O204" s="198"/>
      <c r="P204" s="198"/>
      <c r="Q204" s="4"/>
      <c r="R204" s="4"/>
      <c r="S204" s="4"/>
      <c r="T204" s="4"/>
      <c r="U204" s="4"/>
      <c r="V204" s="4"/>
    </row>
    <row r="205" spans="10:38" ht="12.75">
      <c r="J205" s="198" t="s">
        <v>79</v>
      </c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</row>
    <row r="207" spans="10:38" ht="12.75" customHeight="1">
      <c r="J207" s="209" t="s">
        <v>32</v>
      </c>
      <c r="K207" s="218" t="s">
        <v>80</v>
      </c>
      <c r="L207" s="219"/>
      <c r="M207" s="219"/>
      <c r="N207" s="219"/>
      <c r="O207" s="219"/>
      <c r="P207" s="220"/>
      <c r="Q207" s="214" t="s">
        <v>34</v>
      </c>
      <c r="R207" s="214" t="s">
        <v>35</v>
      </c>
    </row>
    <row r="208" spans="10:38" ht="12.75">
      <c r="J208" s="209"/>
      <c r="K208" s="218" t="s">
        <v>72</v>
      </c>
      <c r="L208" s="219"/>
      <c r="M208" s="220"/>
      <c r="N208" s="218" t="s">
        <v>72</v>
      </c>
      <c r="O208" s="219"/>
      <c r="P208" s="220"/>
      <c r="Q208" s="215"/>
      <c r="R208" s="215"/>
    </row>
    <row r="209" spans="10:18" ht="12.75">
      <c r="J209" s="209"/>
      <c r="K209" s="218" t="s">
        <v>37</v>
      </c>
      <c r="L209" s="219"/>
      <c r="M209" s="220"/>
      <c r="N209" s="218" t="s">
        <v>38</v>
      </c>
      <c r="O209" s="219"/>
      <c r="P209" s="220"/>
      <c r="Q209" s="215"/>
      <c r="R209" s="215"/>
    </row>
    <row r="210" spans="10:18" ht="12.75">
      <c r="J210" s="209"/>
      <c r="K210" s="218" t="s">
        <v>81</v>
      </c>
      <c r="L210" s="219"/>
      <c r="M210" s="219"/>
      <c r="N210" s="219"/>
      <c r="O210" s="219"/>
      <c r="P210" s="220"/>
      <c r="Q210" s="215"/>
      <c r="R210" s="215"/>
    </row>
    <row r="211" spans="10:18" ht="12.75">
      <c r="J211" s="209"/>
      <c r="K211" s="29" t="s">
        <v>82</v>
      </c>
      <c r="L211" s="29" t="s">
        <v>83</v>
      </c>
      <c r="M211" s="29" t="s">
        <v>84</v>
      </c>
      <c r="N211" s="29" t="s">
        <v>82</v>
      </c>
      <c r="O211" s="29" t="s">
        <v>83</v>
      </c>
      <c r="P211" s="29" t="s">
        <v>84</v>
      </c>
      <c r="Q211" s="32" t="e">
        <f>#REF!</f>
        <v>#REF!</v>
      </c>
      <c r="R211" s="32" t="e">
        <f>#REF!</f>
        <v>#REF!</v>
      </c>
    </row>
    <row r="212" spans="10:18" ht="12.75">
      <c r="J212" s="31">
        <v>25</v>
      </c>
      <c r="K212" s="31">
        <v>26</v>
      </c>
      <c r="L212" s="31">
        <v>30</v>
      </c>
      <c r="M212" s="31">
        <v>34</v>
      </c>
      <c r="N212" s="31">
        <v>23</v>
      </c>
      <c r="O212" s="31">
        <v>28</v>
      </c>
      <c r="P212" s="31">
        <v>31</v>
      </c>
      <c r="Q212" s="35" t="e">
        <f>K212+(L212-K212)*($Q$211-65)/(90-60)</f>
        <v>#REF!</v>
      </c>
      <c r="R212" s="35" t="e">
        <f>N212+(O212-N212)*($R$211-65)/(90-65)</f>
        <v>#REF!</v>
      </c>
    </row>
    <row r="213" spans="10:18" ht="12.75">
      <c r="J213" s="31">
        <v>32</v>
      </c>
      <c r="K213" s="31">
        <v>28</v>
      </c>
      <c r="L213" s="31">
        <v>33</v>
      </c>
      <c r="M213" s="31">
        <v>37</v>
      </c>
      <c r="N213" s="31">
        <v>25</v>
      </c>
      <c r="O213" s="31">
        <v>30</v>
      </c>
      <c r="P213" s="31">
        <v>34</v>
      </c>
      <c r="Q213" s="35" t="e">
        <f t="shared" ref="Q213:Q234" si="39">K213+(L213-K213)*($Q$211-65)/(90-60)</f>
        <v>#REF!</v>
      </c>
      <c r="R213" s="35" t="e">
        <f t="shared" ref="R213:R234" si="40">N213+(O213-N213)*($R$211-65)/(90-65)</f>
        <v>#REF!</v>
      </c>
    </row>
    <row r="214" spans="10:18" ht="12.75">
      <c r="J214" s="31">
        <v>40</v>
      </c>
      <c r="K214" s="31">
        <v>30</v>
      </c>
      <c r="L214" s="31">
        <v>35</v>
      </c>
      <c r="M214" s="31">
        <v>40</v>
      </c>
      <c r="N214" s="31">
        <v>27</v>
      </c>
      <c r="O214" s="31">
        <v>32</v>
      </c>
      <c r="P214" s="31">
        <v>36</v>
      </c>
      <c r="Q214" s="35" t="e">
        <f t="shared" si="39"/>
        <v>#REF!</v>
      </c>
      <c r="R214" s="35" t="e">
        <f t="shared" si="40"/>
        <v>#REF!</v>
      </c>
    </row>
    <row r="215" spans="10:18" ht="12.75">
      <c r="J215" s="31">
        <v>50</v>
      </c>
      <c r="K215" s="31">
        <v>34</v>
      </c>
      <c r="L215" s="31">
        <v>40</v>
      </c>
      <c r="M215" s="31">
        <v>46</v>
      </c>
      <c r="N215" s="31">
        <v>30</v>
      </c>
      <c r="O215" s="31">
        <v>35</v>
      </c>
      <c r="P215" s="31">
        <v>40</v>
      </c>
      <c r="Q215" s="35" t="e">
        <f t="shared" si="39"/>
        <v>#REF!</v>
      </c>
      <c r="R215" s="35" t="e">
        <f t="shared" si="40"/>
        <v>#REF!</v>
      </c>
    </row>
    <row r="216" spans="10:18" ht="12.75">
      <c r="J216" s="31">
        <v>65</v>
      </c>
      <c r="K216" s="31">
        <v>40</v>
      </c>
      <c r="L216" s="31">
        <v>47</v>
      </c>
      <c r="M216" s="31">
        <v>52</v>
      </c>
      <c r="N216" s="31">
        <v>35</v>
      </c>
      <c r="O216" s="31">
        <v>42</v>
      </c>
      <c r="P216" s="31">
        <v>46</v>
      </c>
      <c r="Q216" s="35" t="e">
        <f t="shared" si="39"/>
        <v>#REF!</v>
      </c>
      <c r="R216" s="35" t="e">
        <f t="shared" si="40"/>
        <v>#REF!</v>
      </c>
    </row>
    <row r="217" spans="10:18" ht="12.75">
      <c r="J217" s="31">
        <v>80</v>
      </c>
      <c r="K217" s="31">
        <v>44</v>
      </c>
      <c r="L217" s="31">
        <v>52</v>
      </c>
      <c r="M217" s="31">
        <v>57</v>
      </c>
      <c r="N217" s="31">
        <v>39</v>
      </c>
      <c r="O217" s="31">
        <v>45</v>
      </c>
      <c r="P217" s="31">
        <v>51</v>
      </c>
      <c r="Q217" s="35" t="e">
        <f t="shared" si="39"/>
        <v>#REF!</v>
      </c>
      <c r="R217" s="35" t="e">
        <f t="shared" si="40"/>
        <v>#REF!</v>
      </c>
    </row>
    <row r="218" spans="10:18" ht="12.75">
      <c r="J218" s="31">
        <v>100</v>
      </c>
      <c r="K218" s="31">
        <v>49</v>
      </c>
      <c r="L218" s="31">
        <v>58</v>
      </c>
      <c r="M218" s="31">
        <v>64</v>
      </c>
      <c r="N218" s="31">
        <v>42</v>
      </c>
      <c r="O218" s="31">
        <v>50</v>
      </c>
      <c r="P218" s="31">
        <v>57</v>
      </c>
      <c r="Q218" s="35" t="e">
        <f t="shared" si="39"/>
        <v>#REF!</v>
      </c>
      <c r="R218" s="35" t="e">
        <f t="shared" si="40"/>
        <v>#REF!</v>
      </c>
    </row>
    <row r="219" spans="10:18" ht="12.75">
      <c r="J219" s="31">
        <v>125</v>
      </c>
      <c r="K219" s="31">
        <v>56</v>
      </c>
      <c r="L219" s="31">
        <v>65</v>
      </c>
      <c r="M219" s="31">
        <v>72</v>
      </c>
      <c r="N219" s="31">
        <v>48</v>
      </c>
      <c r="O219" s="31">
        <v>57</v>
      </c>
      <c r="P219" s="31">
        <v>63</v>
      </c>
      <c r="Q219" s="35" t="e">
        <f t="shared" si="39"/>
        <v>#REF!</v>
      </c>
      <c r="R219" s="35" t="e">
        <f t="shared" si="40"/>
        <v>#REF!</v>
      </c>
    </row>
    <row r="220" spans="10:18" ht="12.75">
      <c r="J220" s="31">
        <v>150</v>
      </c>
      <c r="K220" s="31">
        <v>64</v>
      </c>
      <c r="L220" s="31">
        <v>74</v>
      </c>
      <c r="M220" s="31">
        <v>81</v>
      </c>
      <c r="N220" s="31">
        <v>54</v>
      </c>
      <c r="O220" s="31">
        <v>63</v>
      </c>
      <c r="P220" s="31">
        <v>71</v>
      </c>
      <c r="Q220" s="35" t="e">
        <f t="shared" si="39"/>
        <v>#REF!</v>
      </c>
      <c r="R220" s="35" t="e">
        <f t="shared" si="40"/>
        <v>#REF!</v>
      </c>
    </row>
    <row r="221" spans="10:18" ht="12.75">
      <c r="J221" s="31">
        <v>200</v>
      </c>
      <c r="K221" s="31">
        <v>80</v>
      </c>
      <c r="L221" s="31">
        <v>92</v>
      </c>
      <c r="M221" s="31">
        <v>101</v>
      </c>
      <c r="N221" s="31">
        <v>66</v>
      </c>
      <c r="O221" s="31">
        <v>80</v>
      </c>
      <c r="P221" s="31">
        <v>86</v>
      </c>
      <c r="Q221" s="35" t="e">
        <f t="shared" si="39"/>
        <v>#REF!</v>
      </c>
      <c r="R221" s="35" t="e">
        <f t="shared" si="40"/>
        <v>#REF!</v>
      </c>
    </row>
    <row r="222" spans="10:18" ht="12.75">
      <c r="J222" s="31">
        <v>250</v>
      </c>
      <c r="K222" s="31">
        <v>95</v>
      </c>
      <c r="L222" s="31">
        <v>108</v>
      </c>
      <c r="M222" s="31">
        <v>119</v>
      </c>
      <c r="N222" s="31">
        <v>79</v>
      </c>
      <c r="O222" s="31">
        <v>91</v>
      </c>
      <c r="P222" s="31">
        <v>101</v>
      </c>
      <c r="Q222" s="35" t="e">
        <f t="shared" si="39"/>
        <v>#REF!</v>
      </c>
      <c r="R222" s="35" t="e">
        <f t="shared" si="40"/>
        <v>#REF!</v>
      </c>
    </row>
    <row r="223" spans="10:18" ht="12.75">
      <c r="J223" s="31">
        <v>300</v>
      </c>
      <c r="K223" s="31">
        <v>108</v>
      </c>
      <c r="L223" s="31">
        <v>124</v>
      </c>
      <c r="M223" s="31">
        <v>135</v>
      </c>
      <c r="N223" s="31">
        <v>90</v>
      </c>
      <c r="O223" s="31">
        <v>104</v>
      </c>
      <c r="P223" s="31">
        <v>114</v>
      </c>
      <c r="Q223" s="35" t="e">
        <f t="shared" si="39"/>
        <v>#REF!</v>
      </c>
      <c r="R223" s="35" t="e">
        <f t="shared" si="40"/>
        <v>#REF!</v>
      </c>
    </row>
    <row r="224" spans="10:18" ht="12.75">
      <c r="J224" s="31">
        <v>350</v>
      </c>
      <c r="K224" s="31">
        <v>120</v>
      </c>
      <c r="L224" s="31">
        <v>139</v>
      </c>
      <c r="M224" s="31">
        <v>152</v>
      </c>
      <c r="N224" s="31">
        <v>101</v>
      </c>
      <c r="O224" s="31">
        <v>116</v>
      </c>
      <c r="P224" s="31">
        <v>127</v>
      </c>
      <c r="Q224" s="35" t="e">
        <f t="shared" si="39"/>
        <v>#REF!</v>
      </c>
      <c r="R224" s="35" t="e">
        <f t="shared" si="40"/>
        <v>#REF!</v>
      </c>
    </row>
    <row r="225" spans="10:18" ht="12.75">
      <c r="J225" s="31">
        <v>400</v>
      </c>
      <c r="K225" s="31">
        <v>134</v>
      </c>
      <c r="L225" s="31">
        <v>152</v>
      </c>
      <c r="M225" s="31">
        <v>167</v>
      </c>
      <c r="N225" s="31">
        <v>112</v>
      </c>
      <c r="O225" s="31">
        <v>127</v>
      </c>
      <c r="P225" s="31">
        <v>140</v>
      </c>
      <c r="Q225" s="35" t="e">
        <f t="shared" si="39"/>
        <v>#REF!</v>
      </c>
      <c r="R225" s="35" t="e">
        <f t="shared" si="40"/>
        <v>#REF!</v>
      </c>
    </row>
    <row r="226" spans="10:18" ht="12.75">
      <c r="J226" s="31">
        <v>450</v>
      </c>
      <c r="K226" s="31">
        <v>148</v>
      </c>
      <c r="L226" s="31">
        <v>169</v>
      </c>
      <c r="M226" s="31">
        <v>183</v>
      </c>
      <c r="N226" s="31">
        <v>122</v>
      </c>
      <c r="O226" s="31">
        <v>139</v>
      </c>
      <c r="P226" s="31">
        <v>152</v>
      </c>
      <c r="Q226" s="35" t="e">
        <f t="shared" si="39"/>
        <v>#REF!</v>
      </c>
      <c r="R226" s="35" t="e">
        <f t="shared" si="40"/>
        <v>#REF!</v>
      </c>
    </row>
    <row r="227" spans="10:18" ht="12.75">
      <c r="J227" s="31">
        <v>500</v>
      </c>
      <c r="K227" s="31">
        <v>163</v>
      </c>
      <c r="L227" s="31">
        <v>184</v>
      </c>
      <c r="M227" s="31">
        <v>200</v>
      </c>
      <c r="N227" s="31">
        <v>134</v>
      </c>
      <c r="O227" s="31">
        <v>151</v>
      </c>
      <c r="P227" s="31">
        <v>167</v>
      </c>
      <c r="Q227" s="35" t="e">
        <f t="shared" si="39"/>
        <v>#REF!</v>
      </c>
      <c r="R227" s="35" t="e">
        <f t="shared" si="40"/>
        <v>#REF!</v>
      </c>
    </row>
    <row r="228" spans="10:18" ht="12.75">
      <c r="J228" s="31">
        <v>600</v>
      </c>
      <c r="K228" s="31">
        <v>188</v>
      </c>
      <c r="L228" s="31">
        <v>214</v>
      </c>
      <c r="M228" s="31">
        <v>231</v>
      </c>
      <c r="N228" s="31">
        <v>154</v>
      </c>
      <c r="O228" s="31">
        <v>176</v>
      </c>
      <c r="P228" s="31">
        <v>192</v>
      </c>
      <c r="Q228" s="35" t="e">
        <f t="shared" si="39"/>
        <v>#REF!</v>
      </c>
      <c r="R228" s="35" t="e">
        <f t="shared" si="40"/>
        <v>#REF!</v>
      </c>
    </row>
    <row r="229" spans="10:18" ht="12.75">
      <c r="J229" s="31">
        <v>700</v>
      </c>
      <c r="K229" s="31">
        <v>212</v>
      </c>
      <c r="L229" s="31">
        <v>249</v>
      </c>
      <c r="M229" s="31">
        <v>260</v>
      </c>
      <c r="N229" s="31">
        <v>173</v>
      </c>
      <c r="O229" s="31">
        <v>197</v>
      </c>
      <c r="P229" s="31">
        <v>214</v>
      </c>
      <c r="Q229" s="35" t="e">
        <f t="shared" si="39"/>
        <v>#REF!</v>
      </c>
      <c r="R229" s="35" t="e">
        <f t="shared" si="40"/>
        <v>#REF!</v>
      </c>
    </row>
    <row r="230" spans="10:18" ht="12.75">
      <c r="J230" s="31">
        <v>800</v>
      </c>
      <c r="K230" s="31">
        <v>239</v>
      </c>
      <c r="L230" s="31">
        <v>268</v>
      </c>
      <c r="M230" s="31">
        <v>293</v>
      </c>
      <c r="N230" s="31">
        <v>194</v>
      </c>
      <c r="O230" s="31">
        <v>221</v>
      </c>
      <c r="P230" s="31">
        <v>240</v>
      </c>
      <c r="Q230" s="35" t="e">
        <f t="shared" si="39"/>
        <v>#REF!</v>
      </c>
      <c r="R230" s="35" t="e">
        <f t="shared" si="40"/>
        <v>#REF!</v>
      </c>
    </row>
    <row r="231" spans="10:18" ht="12.75">
      <c r="J231" s="31">
        <v>900</v>
      </c>
      <c r="K231" s="31">
        <v>267</v>
      </c>
      <c r="L231" s="31">
        <v>300</v>
      </c>
      <c r="M231" s="31">
        <v>327</v>
      </c>
      <c r="N231" s="31">
        <v>215</v>
      </c>
      <c r="O231" s="31">
        <v>244</v>
      </c>
      <c r="P231" s="31">
        <v>265</v>
      </c>
      <c r="Q231" s="35" t="e">
        <f t="shared" si="39"/>
        <v>#REF!</v>
      </c>
      <c r="R231" s="35" t="e">
        <f t="shared" si="40"/>
        <v>#REF!</v>
      </c>
    </row>
    <row r="232" spans="10:18" ht="12.75">
      <c r="J232" s="31">
        <v>1000</v>
      </c>
      <c r="K232" s="31">
        <v>293</v>
      </c>
      <c r="L232" s="31">
        <v>336</v>
      </c>
      <c r="M232" s="31">
        <v>356</v>
      </c>
      <c r="N232" s="31">
        <v>237</v>
      </c>
      <c r="O232" s="31">
        <v>268</v>
      </c>
      <c r="P232" s="31">
        <v>291</v>
      </c>
      <c r="Q232" s="35" t="e">
        <f t="shared" si="39"/>
        <v>#REF!</v>
      </c>
      <c r="R232" s="35" t="e">
        <f t="shared" si="40"/>
        <v>#REF!</v>
      </c>
    </row>
    <row r="233" spans="10:18" ht="12.75">
      <c r="J233" s="31">
        <v>1200</v>
      </c>
      <c r="K233" s="31">
        <v>345</v>
      </c>
      <c r="L233" s="31">
        <v>390</v>
      </c>
      <c r="M233" s="31">
        <v>422</v>
      </c>
      <c r="N233" s="31">
        <v>280</v>
      </c>
      <c r="O233" s="31">
        <v>316</v>
      </c>
      <c r="P233" s="31">
        <v>342</v>
      </c>
      <c r="Q233" s="35" t="e">
        <f t="shared" si="39"/>
        <v>#REF!</v>
      </c>
      <c r="R233" s="35" t="e">
        <f t="shared" si="40"/>
        <v>#REF!</v>
      </c>
    </row>
    <row r="234" spans="10:18" ht="12.75">
      <c r="J234" s="31">
        <v>1400</v>
      </c>
      <c r="K234" s="31">
        <v>402</v>
      </c>
      <c r="L234" s="31">
        <v>450</v>
      </c>
      <c r="M234" s="31">
        <v>488</v>
      </c>
      <c r="N234" s="31">
        <v>323</v>
      </c>
      <c r="O234" s="31">
        <v>366</v>
      </c>
      <c r="P234" s="31">
        <v>396</v>
      </c>
      <c r="Q234" s="35" t="e">
        <f t="shared" si="39"/>
        <v>#REF!</v>
      </c>
      <c r="R234" s="35" t="e">
        <f t="shared" si="40"/>
        <v>#REF!</v>
      </c>
    </row>
    <row r="237" spans="10:18" ht="12.75">
      <c r="J237" s="198" t="s">
        <v>43</v>
      </c>
      <c r="K237" s="198"/>
      <c r="L237" s="198"/>
      <c r="M237" s="198"/>
      <c r="N237" s="198"/>
      <c r="O237" s="198"/>
      <c r="P237" s="198"/>
    </row>
    <row r="238" spans="10:18" ht="12.75">
      <c r="J238" s="198" t="s">
        <v>85</v>
      </c>
      <c r="K238" s="198"/>
      <c r="L238" s="198"/>
      <c r="M238" s="198"/>
      <c r="N238" s="198"/>
      <c r="O238" s="198"/>
      <c r="P238" s="198"/>
    </row>
    <row r="240" spans="10:18" ht="12.75">
      <c r="J240" s="209" t="s">
        <v>32</v>
      </c>
      <c r="K240" s="218" t="s">
        <v>80</v>
      </c>
      <c r="L240" s="219"/>
      <c r="M240" s="219"/>
      <c r="N240" s="219"/>
      <c r="O240" s="219"/>
      <c r="P240" s="220"/>
      <c r="Q240" s="214" t="s">
        <v>34</v>
      </c>
      <c r="R240" s="214" t="s">
        <v>35</v>
      </c>
    </row>
    <row r="241" spans="10:18" ht="12.75">
      <c r="J241" s="209"/>
      <c r="K241" s="218" t="s">
        <v>72</v>
      </c>
      <c r="L241" s="219"/>
      <c r="M241" s="220"/>
      <c r="N241" s="218" t="s">
        <v>86</v>
      </c>
      <c r="O241" s="219"/>
      <c r="P241" s="220"/>
      <c r="Q241" s="215"/>
      <c r="R241" s="215"/>
    </row>
    <row r="242" spans="10:18" ht="12.75">
      <c r="J242" s="209"/>
      <c r="K242" s="218" t="s">
        <v>87</v>
      </c>
      <c r="L242" s="219"/>
      <c r="M242" s="220"/>
      <c r="N242" s="218" t="s">
        <v>88</v>
      </c>
      <c r="O242" s="219"/>
      <c r="P242" s="220"/>
      <c r="Q242" s="215"/>
      <c r="R242" s="215"/>
    </row>
    <row r="243" spans="10:18" ht="12.75">
      <c r="J243" s="209"/>
      <c r="K243" s="218" t="s">
        <v>89</v>
      </c>
      <c r="L243" s="219"/>
      <c r="M243" s="219"/>
      <c r="N243" s="219"/>
      <c r="O243" s="219"/>
      <c r="P243" s="220"/>
      <c r="Q243" s="215"/>
      <c r="R243" s="215"/>
    </row>
    <row r="244" spans="10:18" ht="12.75">
      <c r="J244" s="209"/>
      <c r="K244" s="29" t="s">
        <v>90</v>
      </c>
      <c r="L244" s="29" t="s">
        <v>91</v>
      </c>
      <c r="M244" s="29" t="s">
        <v>84</v>
      </c>
      <c r="N244" s="29" t="s">
        <v>82</v>
      </c>
      <c r="O244" s="29" t="s">
        <v>83</v>
      </c>
      <c r="P244" s="29" t="s">
        <v>84</v>
      </c>
      <c r="Q244" s="32" t="e">
        <f>#REF!</f>
        <v>#REF!</v>
      </c>
      <c r="R244" s="32" t="e">
        <f>#REF!</f>
        <v>#REF!</v>
      </c>
    </row>
    <row r="245" spans="10:18" ht="12.75">
      <c r="J245" s="31">
        <v>25</v>
      </c>
      <c r="K245" s="31">
        <v>18</v>
      </c>
      <c r="L245" s="31">
        <v>22</v>
      </c>
      <c r="M245" s="31">
        <v>27</v>
      </c>
      <c r="N245" s="31">
        <v>16</v>
      </c>
      <c r="O245" s="31">
        <v>21</v>
      </c>
      <c r="P245" s="31">
        <v>24</v>
      </c>
      <c r="Q245" s="35" t="e">
        <f>K245+(L245-K245)*($Q$244-65)/(90-60)</f>
        <v>#REF!</v>
      </c>
      <c r="R245" s="35" t="e">
        <f>N245+(O245-N245)*($R$244-65)/(90-65)</f>
        <v>#REF!</v>
      </c>
    </row>
    <row r="246" spans="10:18" ht="12.75">
      <c r="J246" s="31">
        <v>32</v>
      </c>
      <c r="K246" s="31">
        <v>21</v>
      </c>
      <c r="L246" s="31">
        <v>25</v>
      </c>
      <c r="M246" s="31">
        <v>28</v>
      </c>
      <c r="N246" s="31">
        <v>18</v>
      </c>
      <c r="O246" s="31">
        <v>22</v>
      </c>
      <c r="P246" s="31">
        <v>26</v>
      </c>
      <c r="Q246" s="35" t="e">
        <f t="shared" ref="Q246:Q267" si="41">K246+(L246-K246)*($Q$244-65)/(90-60)</f>
        <v>#REF!</v>
      </c>
      <c r="R246" s="35" t="e">
        <f t="shared" ref="R246:R267" si="42">N246+(O246-N246)*($R$244-65)/(90-65)</f>
        <v>#REF!</v>
      </c>
    </row>
    <row r="247" spans="10:18" ht="12.75">
      <c r="J247" s="31">
        <v>40</v>
      </c>
      <c r="K247" s="31">
        <v>22</v>
      </c>
      <c r="L247" s="31">
        <v>27</v>
      </c>
      <c r="M247" s="31">
        <v>30</v>
      </c>
      <c r="N247" s="31">
        <v>19</v>
      </c>
      <c r="O247" s="31">
        <v>24</v>
      </c>
      <c r="P247" s="31">
        <v>28</v>
      </c>
      <c r="Q247" s="35" t="e">
        <f t="shared" si="41"/>
        <v>#REF!</v>
      </c>
      <c r="R247" s="35" t="e">
        <f t="shared" si="42"/>
        <v>#REF!</v>
      </c>
    </row>
    <row r="248" spans="10:18" ht="12.75">
      <c r="J248" s="31">
        <v>50</v>
      </c>
      <c r="K248" s="31">
        <v>25</v>
      </c>
      <c r="L248" s="31">
        <v>29</v>
      </c>
      <c r="M248" s="31">
        <v>34</v>
      </c>
      <c r="N248" s="31">
        <v>22</v>
      </c>
      <c r="O248" s="31">
        <v>26</v>
      </c>
      <c r="P248" s="31">
        <v>30</v>
      </c>
      <c r="Q248" s="35" t="e">
        <f t="shared" si="41"/>
        <v>#REF!</v>
      </c>
      <c r="R248" s="35" t="e">
        <f t="shared" si="42"/>
        <v>#REF!</v>
      </c>
    </row>
    <row r="249" spans="10:18" ht="12.75">
      <c r="J249" s="31">
        <v>65</v>
      </c>
      <c r="K249" s="31">
        <v>28</v>
      </c>
      <c r="L249" s="31">
        <v>34</v>
      </c>
      <c r="M249" s="31">
        <v>39</v>
      </c>
      <c r="N249" s="31">
        <v>25</v>
      </c>
      <c r="O249" s="31">
        <v>30</v>
      </c>
      <c r="P249" s="31">
        <v>34</v>
      </c>
      <c r="Q249" s="35" t="e">
        <f t="shared" si="41"/>
        <v>#REF!</v>
      </c>
      <c r="R249" s="35" t="e">
        <f t="shared" si="42"/>
        <v>#REF!</v>
      </c>
    </row>
    <row r="250" spans="10:18" ht="12.75">
      <c r="J250" s="31">
        <v>80</v>
      </c>
      <c r="K250" s="31">
        <v>30</v>
      </c>
      <c r="L250" s="31">
        <v>36</v>
      </c>
      <c r="M250" s="31">
        <v>41</v>
      </c>
      <c r="N250" s="31">
        <v>27</v>
      </c>
      <c r="O250" s="31">
        <v>32</v>
      </c>
      <c r="P250" s="31">
        <v>37</v>
      </c>
      <c r="Q250" s="35" t="e">
        <f t="shared" si="41"/>
        <v>#REF!</v>
      </c>
      <c r="R250" s="35" t="e">
        <f t="shared" si="42"/>
        <v>#REF!</v>
      </c>
    </row>
    <row r="251" spans="10:18" ht="12.75">
      <c r="J251" s="31">
        <v>100</v>
      </c>
      <c r="K251" s="31">
        <v>34</v>
      </c>
      <c r="L251" s="31">
        <v>40</v>
      </c>
      <c r="M251" s="31">
        <v>46</v>
      </c>
      <c r="N251" s="31">
        <v>29</v>
      </c>
      <c r="O251" s="31">
        <v>34</v>
      </c>
      <c r="P251" s="31">
        <v>40</v>
      </c>
      <c r="Q251" s="35" t="e">
        <f t="shared" si="41"/>
        <v>#REF!</v>
      </c>
      <c r="R251" s="35" t="e">
        <f t="shared" si="42"/>
        <v>#REF!</v>
      </c>
    </row>
    <row r="252" spans="10:18" ht="12.75">
      <c r="J252" s="31">
        <v>125</v>
      </c>
      <c r="K252" s="31">
        <v>38</v>
      </c>
      <c r="L252" s="31">
        <v>46</v>
      </c>
      <c r="M252" s="31">
        <v>52</v>
      </c>
      <c r="N252" s="31">
        <v>34</v>
      </c>
      <c r="O252" s="31">
        <v>40</v>
      </c>
      <c r="P252" s="31">
        <v>45</v>
      </c>
      <c r="Q252" s="35" t="e">
        <f t="shared" si="41"/>
        <v>#REF!</v>
      </c>
      <c r="R252" s="35" t="e">
        <f t="shared" si="42"/>
        <v>#REF!</v>
      </c>
    </row>
    <row r="253" spans="10:18" ht="12.75">
      <c r="J253" s="31">
        <v>150</v>
      </c>
      <c r="K253" s="31">
        <v>42</v>
      </c>
      <c r="L253" s="31">
        <v>51</v>
      </c>
      <c r="M253" s="31">
        <v>57</v>
      </c>
      <c r="N253" s="31">
        <v>36</v>
      </c>
      <c r="O253" s="31">
        <v>43</v>
      </c>
      <c r="P253" s="31">
        <v>49</v>
      </c>
      <c r="Q253" s="35" t="e">
        <f t="shared" si="41"/>
        <v>#REF!</v>
      </c>
      <c r="R253" s="35" t="e">
        <f t="shared" si="42"/>
        <v>#REF!</v>
      </c>
    </row>
    <row r="254" spans="10:18" ht="12.75">
      <c r="J254" s="31">
        <v>200</v>
      </c>
      <c r="K254" s="31">
        <v>52</v>
      </c>
      <c r="L254" s="31">
        <v>61</v>
      </c>
      <c r="M254" s="31">
        <v>70</v>
      </c>
      <c r="N254" s="31">
        <v>45</v>
      </c>
      <c r="O254" s="31">
        <v>52</v>
      </c>
      <c r="P254" s="31">
        <v>60</v>
      </c>
      <c r="Q254" s="35" t="e">
        <f t="shared" si="41"/>
        <v>#REF!</v>
      </c>
      <c r="R254" s="35" t="e">
        <f t="shared" si="42"/>
        <v>#REF!</v>
      </c>
    </row>
    <row r="255" spans="10:18" ht="12.75">
      <c r="J255" s="31">
        <v>250</v>
      </c>
      <c r="K255" s="31">
        <v>61</v>
      </c>
      <c r="L255" s="31">
        <v>71</v>
      </c>
      <c r="M255" s="31">
        <v>81</v>
      </c>
      <c r="N255" s="31">
        <v>52</v>
      </c>
      <c r="O255" s="31">
        <v>61</v>
      </c>
      <c r="P255" s="31">
        <v>69</v>
      </c>
      <c r="Q255" s="35" t="e">
        <f t="shared" si="41"/>
        <v>#REF!</v>
      </c>
      <c r="R255" s="35" t="e">
        <f t="shared" si="42"/>
        <v>#REF!</v>
      </c>
    </row>
    <row r="256" spans="10:18" ht="12.75">
      <c r="J256" s="31">
        <v>300</v>
      </c>
      <c r="K256" s="31">
        <v>70</v>
      </c>
      <c r="L256" s="31">
        <v>81</v>
      </c>
      <c r="M256" s="31">
        <v>90</v>
      </c>
      <c r="N256" s="31">
        <v>58</v>
      </c>
      <c r="O256" s="31">
        <v>68</v>
      </c>
      <c r="P256" s="31">
        <v>77</v>
      </c>
      <c r="Q256" s="35" t="e">
        <f t="shared" si="41"/>
        <v>#REF!</v>
      </c>
      <c r="R256" s="35" t="e">
        <f t="shared" si="42"/>
        <v>#REF!</v>
      </c>
    </row>
    <row r="257" spans="10:30" ht="12.75">
      <c r="J257" s="31">
        <v>350</v>
      </c>
      <c r="K257" s="31">
        <v>77</v>
      </c>
      <c r="L257" s="31">
        <v>90</v>
      </c>
      <c r="M257" s="31">
        <v>101</v>
      </c>
      <c r="N257" s="31">
        <v>65</v>
      </c>
      <c r="O257" s="31">
        <v>76</v>
      </c>
      <c r="P257" s="31">
        <v>85</v>
      </c>
      <c r="Q257" s="35" t="e">
        <f t="shared" si="41"/>
        <v>#REF!</v>
      </c>
      <c r="R257" s="35" t="e">
        <f t="shared" si="42"/>
        <v>#REF!</v>
      </c>
    </row>
    <row r="258" spans="10:30" ht="12.75">
      <c r="J258" s="31">
        <v>400</v>
      </c>
      <c r="K258" s="31">
        <v>84</v>
      </c>
      <c r="L258" s="31">
        <v>99</v>
      </c>
      <c r="M258" s="31">
        <v>110</v>
      </c>
      <c r="N258" s="31">
        <v>70</v>
      </c>
      <c r="O258" s="31">
        <v>83</v>
      </c>
      <c r="P258" s="31">
        <v>93</v>
      </c>
      <c r="Q258" s="35" t="e">
        <f t="shared" si="41"/>
        <v>#REF!</v>
      </c>
      <c r="R258" s="35" t="e">
        <f t="shared" si="42"/>
        <v>#REF!</v>
      </c>
    </row>
    <row r="259" spans="10:30" ht="12.75">
      <c r="J259" s="31">
        <v>450</v>
      </c>
      <c r="K259" s="31">
        <v>92</v>
      </c>
      <c r="L259" s="31">
        <v>108</v>
      </c>
      <c r="M259" s="31">
        <v>120</v>
      </c>
      <c r="N259" s="31">
        <v>77</v>
      </c>
      <c r="O259" s="31">
        <v>89</v>
      </c>
      <c r="P259" s="31">
        <v>101</v>
      </c>
      <c r="Q259" s="35" t="e">
        <f t="shared" si="41"/>
        <v>#REF!</v>
      </c>
      <c r="R259" s="35" t="e">
        <f t="shared" si="42"/>
        <v>#REF!</v>
      </c>
    </row>
    <row r="260" spans="10:30" ht="12.75">
      <c r="J260" s="31">
        <v>500</v>
      </c>
      <c r="K260" s="31">
        <v>101</v>
      </c>
      <c r="L260" s="31">
        <v>118</v>
      </c>
      <c r="M260" s="31">
        <v>131</v>
      </c>
      <c r="N260" s="31">
        <v>83</v>
      </c>
      <c r="O260" s="31">
        <v>97</v>
      </c>
      <c r="P260" s="31">
        <v>109</v>
      </c>
      <c r="Q260" s="35" t="e">
        <f t="shared" si="41"/>
        <v>#REF!</v>
      </c>
      <c r="R260" s="35" t="e">
        <f t="shared" si="42"/>
        <v>#REF!</v>
      </c>
    </row>
    <row r="261" spans="10:30" ht="12.75">
      <c r="J261" s="31">
        <v>600</v>
      </c>
      <c r="K261" s="31">
        <v>115</v>
      </c>
      <c r="L261" s="31">
        <v>134</v>
      </c>
      <c r="M261" s="31">
        <v>150</v>
      </c>
      <c r="N261" s="31">
        <v>95</v>
      </c>
      <c r="O261" s="31">
        <v>111</v>
      </c>
      <c r="P261" s="31">
        <v>125</v>
      </c>
      <c r="Q261" s="35" t="e">
        <f t="shared" si="41"/>
        <v>#REF!</v>
      </c>
      <c r="R261" s="35" t="e">
        <f t="shared" si="42"/>
        <v>#REF!</v>
      </c>
    </row>
    <row r="262" spans="10:30" ht="12.75">
      <c r="J262" s="31">
        <v>700</v>
      </c>
      <c r="K262" s="31">
        <v>130</v>
      </c>
      <c r="L262" s="31">
        <v>151</v>
      </c>
      <c r="M262" s="31">
        <v>167</v>
      </c>
      <c r="N262" s="31">
        <v>106</v>
      </c>
      <c r="O262" s="31">
        <v>124</v>
      </c>
      <c r="P262" s="31">
        <v>138</v>
      </c>
      <c r="Q262" s="35" t="e">
        <f t="shared" si="41"/>
        <v>#REF!</v>
      </c>
      <c r="R262" s="35" t="e">
        <f t="shared" si="42"/>
        <v>#REF!</v>
      </c>
    </row>
    <row r="263" spans="10:30" ht="12.75">
      <c r="J263" s="31">
        <v>800</v>
      </c>
      <c r="K263" s="31">
        <v>144</v>
      </c>
      <c r="L263" s="31">
        <v>168</v>
      </c>
      <c r="M263" s="31">
        <v>186</v>
      </c>
      <c r="N263" s="31">
        <v>118</v>
      </c>
      <c r="O263" s="31">
        <v>138</v>
      </c>
      <c r="P263" s="31">
        <v>152</v>
      </c>
      <c r="Q263" s="35" t="e">
        <f t="shared" si="41"/>
        <v>#REF!</v>
      </c>
      <c r="R263" s="35" t="e">
        <f t="shared" si="42"/>
        <v>#REF!</v>
      </c>
    </row>
    <row r="264" spans="10:30" ht="12.75">
      <c r="J264" s="31">
        <v>900</v>
      </c>
      <c r="K264" s="31">
        <v>160</v>
      </c>
      <c r="L264" s="31">
        <v>186</v>
      </c>
      <c r="M264" s="31">
        <v>206</v>
      </c>
      <c r="N264" s="31">
        <v>130</v>
      </c>
      <c r="O264" s="31">
        <v>151</v>
      </c>
      <c r="P264" s="31">
        <v>169</v>
      </c>
      <c r="Q264" s="35" t="e">
        <f t="shared" si="41"/>
        <v>#REF!</v>
      </c>
      <c r="R264" s="35" t="e">
        <f t="shared" si="42"/>
        <v>#REF!</v>
      </c>
    </row>
    <row r="265" spans="10:30" ht="12.75">
      <c r="J265" s="31">
        <v>1000</v>
      </c>
      <c r="K265" s="31">
        <v>175</v>
      </c>
      <c r="L265" s="31">
        <v>201</v>
      </c>
      <c r="M265" s="31">
        <v>224</v>
      </c>
      <c r="N265" s="31">
        <v>143</v>
      </c>
      <c r="O265" s="31">
        <v>165</v>
      </c>
      <c r="P265" s="31">
        <v>182</v>
      </c>
      <c r="Q265" s="35" t="e">
        <f t="shared" si="41"/>
        <v>#REF!</v>
      </c>
      <c r="R265" s="35" t="e">
        <f t="shared" si="42"/>
        <v>#REF!</v>
      </c>
    </row>
    <row r="266" spans="10:30" ht="12.75">
      <c r="J266" s="31">
        <v>1200</v>
      </c>
      <c r="K266" s="31">
        <v>206</v>
      </c>
      <c r="L266" s="31">
        <v>238</v>
      </c>
      <c r="M266" s="31">
        <v>262</v>
      </c>
      <c r="N266" s="31">
        <v>168</v>
      </c>
      <c r="O266" s="31">
        <v>194</v>
      </c>
      <c r="P266" s="31">
        <v>215</v>
      </c>
      <c r="Q266" s="35" t="e">
        <f t="shared" si="41"/>
        <v>#REF!</v>
      </c>
      <c r="R266" s="35" t="e">
        <f t="shared" si="42"/>
        <v>#REF!</v>
      </c>
    </row>
    <row r="267" spans="10:30" ht="12.75">
      <c r="J267" s="31">
        <v>1400</v>
      </c>
      <c r="K267" s="31">
        <v>235</v>
      </c>
      <c r="L267" s="31">
        <v>272</v>
      </c>
      <c r="M267" s="31">
        <v>300</v>
      </c>
      <c r="N267" s="31">
        <v>190</v>
      </c>
      <c r="O267" s="31">
        <v>220</v>
      </c>
      <c r="P267" s="31">
        <v>243</v>
      </c>
      <c r="Q267" s="35" t="e">
        <f t="shared" si="41"/>
        <v>#REF!</v>
      </c>
      <c r="R267" s="35" t="e">
        <f t="shared" si="42"/>
        <v>#REF!</v>
      </c>
    </row>
    <row r="268" spans="10:30" ht="12.75">
      <c r="J268" s="33"/>
      <c r="K268" s="33"/>
      <c r="L268" s="33"/>
      <c r="M268" s="33"/>
      <c r="N268" s="33"/>
      <c r="O268" s="33"/>
      <c r="P268" s="33"/>
    </row>
    <row r="270" spans="10:30" ht="12.75">
      <c r="J270" s="198" t="s">
        <v>49</v>
      </c>
      <c r="K270" s="198"/>
      <c r="L270" s="198"/>
      <c r="M270" s="198"/>
      <c r="N270" s="198"/>
      <c r="O270" s="198"/>
      <c r="P270" s="198"/>
      <c r="Q270" s="198"/>
      <c r="R270" s="198"/>
      <c r="S270" s="198"/>
      <c r="T270" s="198"/>
      <c r="U270" s="198"/>
      <c r="V270" s="198"/>
      <c r="W270" s="198"/>
      <c r="X270" s="198"/>
      <c r="Y270" s="198"/>
      <c r="Z270" s="198"/>
      <c r="AA270" s="198"/>
      <c r="AB270" s="198"/>
      <c r="AC270" s="198"/>
      <c r="AD270" s="198"/>
    </row>
    <row r="271" spans="10:30" ht="12.75">
      <c r="J271" s="229" t="s">
        <v>71</v>
      </c>
      <c r="K271" s="198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</row>
    <row r="273" spans="10:38" ht="12.75">
      <c r="J273" s="236" t="s">
        <v>32</v>
      </c>
      <c r="K273" s="233" t="s">
        <v>92</v>
      </c>
      <c r="L273" s="234"/>
      <c r="M273" s="234"/>
      <c r="N273" s="234"/>
      <c r="O273" s="234"/>
      <c r="P273" s="234"/>
      <c r="Q273" s="234"/>
      <c r="R273" s="234"/>
      <c r="S273" s="234"/>
      <c r="T273" s="235"/>
      <c r="U273" s="233" t="s">
        <v>93</v>
      </c>
      <c r="V273" s="234"/>
      <c r="W273" s="234"/>
      <c r="X273" s="234"/>
      <c r="Y273" s="234"/>
      <c r="Z273" s="234"/>
      <c r="AA273" s="234"/>
      <c r="AB273" s="234"/>
      <c r="AC273" s="234"/>
      <c r="AD273" s="235"/>
      <c r="AE273" s="221" t="s">
        <v>53</v>
      </c>
      <c r="AF273" s="221"/>
      <c r="AG273" s="221"/>
      <c r="AH273" s="221"/>
      <c r="AI273" s="221" t="s">
        <v>54</v>
      </c>
      <c r="AJ273" s="221"/>
      <c r="AK273" s="221"/>
      <c r="AL273" s="221"/>
    </row>
    <row r="274" spans="10:38" ht="12.75">
      <c r="J274" s="236"/>
      <c r="K274" s="233" t="s">
        <v>94</v>
      </c>
      <c r="L274" s="234"/>
      <c r="M274" s="234"/>
      <c r="N274" s="234"/>
      <c r="O274" s="234"/>
      <c r="P274" s="234"/>
      <c r="Q274" s="234"/>
      <c r="R274" s="234"/>
      <c r="S274" s="234"/>
      <c r="T274" s="235"/>
      <c r="U274" s="233" t="s">
        <v>95</v>
      </c>
      <c r="V274" s="234"/>
      <c r="W274" s="234"/>
      <c r="X274" s="234"/>
      <c r="Y274" s="234"/>
      <c r="Z274" s="234"/>
      <c r="AA274" s="234"/>
      <c r="AB274" s="234"/>
      <c r="AC274" s="234"/>
      <c r="AD274" s="235"/>
      <c r="AE274" s="7" t="s">
        <v>15</v>
      </c>
      <c r="AF274" s="7" t="s">
        <v>16</v>
      </c>
      <c r="AG274" s="7" t="s">
        <v>15</v>
      </c>
      <c r="AH274" s="7" t="s">
        <v>16</v>
      </c>
      <c r="AI274" s="7" t="s">
        <v>15</v>
      </c>
      <c r="AJ274" s="7" t="s">
        <v>16</v>
      </c>
      <c r="AK274" s="7" t="s">
        <v>15</v>
      </c>
      <c r="AL274" s="7" t="s">
        <v>16</v>
      </c>
    </row>
    <row r="275" spans="10:38" ht="12.75">
      <c r="J275" s="236"/>
      <c r="K275" s="233" t="s">
        <v>96</v>
      </c>
      <c r="L275" s="234"/>
      <c r="M275" s="234"/>
      <c r="N275" s="234"/>
      <c r="O275" s="234"/>
      <c r="P275" s="234"/>
      <c r="Q275" s="234"/>
      <c r="R275" s="234"/>
      <c r="S275" s="234"/>
      <c r="T275" s="234"/>
      <c r="U275" s="234"/>
      <c r="V275" s="234"/>
      <c r="W275" s="234"/>
      <c r="X275" s="234"/>
      <c r="Y275" s="234"/>
      <c r="Z275" s="234"/>
      <c r="AA275" s="234"/>
      <c r="AB275" s="234"/>
      <c r="AC275" s="234"/>
      <c r="AD275" s="235"/>
      <c r="AE275" s="7" t="s">
        <v>74</v>
      </c>
      <c r="AF275" s="7" t="s">
        <v>74</v>
      </c>
      <c r="AG275" s="7" t="s">
        <v>75</v>
      </c>
      <c r="AH275" s="7" t="s">
        <v>75</v>
      </c>
      <c r="AI275" s="7" t="s">
        <v>74</v>
      </c>
      <c r="AJ275" s="7" t="s">
        <v>74</v>
      </c>
      <c r="AK275" s="7" t="s">
        <v>75</v>
      </c>
      <c r="AL275" s="7" t="s">
        <v>75</v>
      </c>
    </row>
    <row r="276" spans="10:38">
      <c r="J276" s="236"/>
      <c r="K276" s="36">
        <v>15</v>
      </c>
      <c r="L276" s="36">
        <v>45</v>
      </c>
      <c r="M276" s="36">
        <v>95</v>
      </c>
      <c r="N276" s="36">
        <v>145</v>
      </c>
      <c r="O276" s="36">
        <v>195</v>
      </c>
      <c r="P276" s="36">
        <v>245</v>
      </c>
      <c r="Q276" s="36">
        <v>295</v>
      </c>
      <c r="R276" s="36">
        <v>345</v>
      </c>
      <c r="S276" s="36">
        <v>395</v>
      </c>
      <c r="T276" s="36">
        <v>445</v>
      </c>
      <c r="U276" s="36">
        <v>15</v>
      </c>
      <c r="V276" s="36">
        <v>45</v>
      </c>
      <c r="W276" s="36">
        <v>95</v>
      </c>
      <c r="X276" s="36">
        <v>145</v>
      </c>
      <c r="Y276" s="36">
        <v>195</v>
      </c>
      <c r="Z276" s="36">
        <v>245</v>
      </c>
      <c r="AA276" s="36">
        <v>295</v>
      </c>
      <c r="AB276" s="36">
        <v>345</v>
      </c>
      <c r="AC276" s="36">
        <v>395</v>
      </c>
      <c r="AD276" s="36">
        <v>445</v>
      </c>
      <c r="AE276" s="30" t="e">
        <f>IF((#REF!-#REF!)&lt;=45,#REF!-#REF!,0)</f>
        <v>#REF!</v>
      </c>
      <c r="AF276" s="30" t="e">
        <f>IF((#REF!-#REF!)&lt;=45,#REF!-#REF!,0)</f>
        <v>#REF!</v>
      </c>
      <c r="AG276" s="30" t="e">
        <f>IF((#REF!-#REF!)&gt;45,#REF!-#REF!,0)</f>
        <v>#REF!</v>
      </c>
      <c r="AH276" s="30" t="e">
        <f>IF((#REF!-#REF!)&gt;45,#REF!-#REF!,0)</f>
        <v>#REF!</v>
      </c>
      <c r="AI276" s="30" t="e">
        <f>IF((#REF!-#REF!)&lt;=45,#REF!-#REF!,0)</f>
        <v>#REF!</v>
      </c>
      <c r="AJ276" s="30" t="e">
        <f>IF((#REF!-#REF!)&lt;=45,#REF!-#REF!,0)</f>
        <v>#REF!</v>
      </c>
      <c r="AK276" s="30" t="e">
        <f>IF((#REF!-#REF!)&gt;45,#REF!-#REF!,0)</f>
        <v>#REF!</v>
      </c>
      <c r="AL276" s="30" t="e">
        <f>IF((#REF!-#REF!)&gt;45,#REF!-#REF!,0)</f>
        <v>#REF!</v>
      </c>
    </row>
    <row r="277" spans="10:38">
      <c r="J277" s="236"/>
      <c r="K277" s="233" t="s">
        <v>97</v>
      </c>
      <c r="L277" s="234"/>
      <c r="M277" s="234"/>
      <c r="N277" s="234"/>
      <c r="O277" s="234"/>
      <c r="P277" s="234"/>
      <c r="Q277" s="234"/>
      <c r="R277" s="234"/>
      <c r="S277" s="234"/>
      <c r="T277" s="234"/>
      <c r="U277" s="234"/>
      <c r="V277" s="234"/>
      <c r="W277" s="234"/>
      <c r="X277" s="234"/>
      <c r="Y277" s="234"/>
      <c r="Z277" s="234"/>
      <c r="AA277" s="234"/>
      <c r="AB277" s="234"/>
      <c r="AC277" s="234"/>
      <c r="AD277" s="235"/>
      <c r="AE277" s="11"/>
      <c r="AF277" s="11"/>
      <c r="AG277" s="11"/>
      <c r="AH277" s="11"/>
      <c r="AI277" s="11"/>
      <c r="AJ277" s="11"/>
      <c r="AK277" s="11"/>
      <c r="AL277" s="11"/>
    </row>
    <row r="278" spans="10:38">
      <c r="J278" s="10">
        <v>25</v>
      </c>
      <c r="K278" s="10">
        <v>4</v>
      </c>
      <c r="L278" s="10">
        <v>10</v>
      </c>
      <c r="M278" s="10">
        <v>20</v>
      </c>
      <c r="N278" s="10">
        <v>29</v>
      </c>
      <c r="O278" s="10">
        <v>40</v>
      </c>
      <c r="P278" s="10">
        <v>51</v>
      </c>
      <c r="Q278" s="10">
        <v>63</v>
      </c>
      <c r="R278" s="10">
        <v>76</v>
      </c>
      <c r="S278" s="10">
        <v>89</v>
      </c>
      <c r="T278" s="10">
        <v>103</v>
      </c>
      <c r="U278" s="10">
        <v>4</v>
      </c>
      <c r="V278" s="10">
        <v>9</v>
      </c>
      <c r="W278" s="10">
        <v>17</v>
      </c>
      <c r="X278" s="10">
        <v>27</v>
      </c>
      <c r="Y278" s="10">
        <v>36</v>
      </c>
      <c r="Z278" s="10">
        <v>46</v>
      </c>
      <c r="AA278" s="10">
        <v>58</v>
      </c>
      <c r="AB278" s="10">
        <v>70</v>
      </c>
      <c r="AC278" s="10">
        <v>82</v>
      </c>
      <c r="AD278" s="10">
        <v>95</v>
      </c>
      <c r="AE278" s="11" t="e">
        <f>IF($AE$276&lt;&gt;0,K278+(L278-K278)*($AE$276-$K$276)/($L$276-$K$276),0)</f>
        <v>#REF!</v>
      </c>
      <c r="AF278" s="11" t="e">
        <f>IF($AF$276&lt;&gt;0,K278+(L278-K278)*($AF$276-$K$276)/($L$276-$K$276),0)</f>
        <v>#REF!</v>
      </c>
      <c r="AG278" s="11" t="e">
        <f>IF($AG$276&lt;&gt;0,L278+(M278-L278)*($AG$276-$L$276)/($M$276-$L$276),0)</f>
        <v>#REF!</v>
      </c>
      <c r="AH278" s="11" t="e">
        <f>IF($AH$276&lt;&gt;0,L278+(M278-L278)*($AH$276-$L$276)/($M$276-$L$276),0)</f>
        <v>#REF!</v>
      </c>
      <c r="AI278" s="11" t="e">
        <f>IF($AI$276&lt;&gt;0,U278+(V278-U278)*($AI$276-$U$276)/($V$276-$U$276),0)</f>
        <v>#REF!</v>
      </c>
      <c r="AJ278" s="11" t="e">
        <f>IF($AJ$276&lt;&gt;0,U278+(V278-U278)*($AJ$276-$U$276)/($V$276-$U$276),0)</f>
        <v>#REF!</v>
      </c>
      <c r="AK278" s="11" t="e">
        <f>IF($AK$276&lt;&gt;0,V278+(W278-V278)*($AK$276-$V$276)/($W$276-$V$276),0)</f>
        <v>#REF!</v>
      </c>
      <c r="AL278" s="11" t="e">
        <f>IF($AL$276&lt;&gt;0,V278+(W278-V278)*($AL$276-$V$276)/($W$276-$V$276),0)</f>
        <v>#REF!</v>
      </c>
    </row>
    <row r="279" spans="10:38">
      <c r="J279" s="10">
        <v>40</v>
      </c>
      <c r="K279" s="10">
        <v>5</v>
      </c>
      <c r="L279" s="10">
        <v>12</v>
      </c>
      <c r="M279" s="10">
        <v>22</v>
      </c>
      <c r="N279" s="10">
        <v>33.5</v>
      </c>
      <c r="O279" s="10">
        <v>45</v>
      </c>
      <c r="P279" s="10">
        <v>58</v>
      </c>
      <c r="Q279" s="10">
        <v>71</v>
      </c>
      <c r="R279" s="10">
        <v>85</v>
      </c>
      <c r="S279" s="10">
        <v>100</v>
      </c>
      <c r="T279" s="10">
        <v>116</v>
      </c>
      <c r="U279" s="10">
        <v>4</v>
      </c>
      <c r="V279" s="10">
        <v>10</v>
      </c>
      <c r="W279" s="10">
        <v>20</v>
      </c>
      <c r="X279" s="10">
        <v>30</v>
      </c>
      <c r="Y279" s="10">
        <v>40</v>
      </c>
      <c r="Z279" s="10">
        <v>52</v>
      </c>
      <c r="AA279" s="10">
        <v>65</v>
      </c>
      <c r="AB279" s="10">
        <v>77</v>
      </c>
      <c r="AC279" s="10">
        <v>91</v>
      </c>
      <c r="AD279" s="10">
        <v>106</v>
      </c>
      <c r="AE279" s="11" t="e">
        <f t="shared" ref="AE279:AE298" si="43">IF($AE$276&lt;&gt;0,K279+(L279-K279)*($AE$276-$K$276)/($L$276-$K$276),0)</f>
        <v>#REF!</v>
      </c>
      <c r="AF279" s="11" t="e">
        <f t="shared" ref="AF279:AF298" si="44">IF($AF$276&lt;&gt;0,K279+(L279-K279)*($AF$276-$K$276)/($L$276-$K$276),0)</f>
        <v>#REF!</v>
      </c>
      <c r="AG279" s="11" t="e">
        <f t="shared" ref="AG279:AG298" si="45">IF($AG$276&lt;&gt;0,L279+(M279-L279)*($AG$276-$L$276)/($M$276-$L$276),0)</f>
        <v>#REF!</v>
      </c>
      <c r="AH279" s="11" t="e">
        <f t="shared" ref="AH279:AH298" si="46">IF($AH$276&lt;&gt;0,L279+(M279-L279)*($AH$276-$L$276)/($M$276-$L$276),0)</f>
        <v>#REF!</v>
      </c>
      <c r="AI279" s="11" t="e">
        <f t="shared" ref="AI279:AI298" si="47">IF($AI$276&lt;&gt;0,U279+(V279-U279)*($AI$276-$U$276)/($V$276-$U$276),0)</f>
        <v>#REF!</v>
      </c>
      <c r="AJ279" s="11" t="e">
        <f t="shared" ref="AJ279:AJ298" si="48">IF($AJ$276&lt;&gt;0,U279+(V279-U279)*($AJ$276-$U$276)/($V$276-$U$276),0)</f>
        <v>#REF!</v>
      </c>
      <c r="AK279" s="11" t="e">
        <f t="shared" ref="AK279:AK298" si="49">IF($AK$276&lt;&gt;0,V279+(W279-V279)*($AK$276-$V$276)/($W$276-$V$276),0)</f>
        <v>#REF!</v>
      </c>
      <c r="AL279" s="11" t="e">
        <f t="shared" ref="AL279:AL298" si="50">IF($AL$276&lt;&gt;0,V279+(W279-V279)*($AL$276-$V$276)/($W$276-$V$276),0)</f>
        <v>#REF!</v>
      </c>
    </row>
    <row r="280" spans="10:38">
      <c r="J280" s="10">
        <v>50</v>
      </c>
      <c r="K280" s="10">
        <v>6</v>
      </c>
      <c r="L280" s="10">
        <v>14</v>
      </c>
      <c r="M280" s="10">
        <v>25</v>
      </c>
      <c r="N280" s="10">
        <v>37</v>
      </c>
      <c r="O280" s="10">
        <v>49</v>
      </c>
      <c r="P280" s="10">
        <v>63</v>
      </c>
      <c r="Q280" s="10">
        <v>77</v>
      </c>
      <c r="R280" s="10">
        <v>92</v>
      </c>
      <c r="S280" s="10">
        <v>108</v>
      </c>
      <c r="T280" s="10">
        <v>126</v>
      </c>
      <c r="U280" s="10">
        <v>5</v>
      </c>
      <c r="V280" s="10">
        <v>12</v>
      </c>
      <c r="W280" s="10">
        <v>22</v>
      </c>
      <c r="X280" s="10">
        <v>33</v>
      </c>
      <c r="Y280" s="10">
        <v>44</v>
      </c>
      <c r="Z280" s="10">
        <v>57</v>
      </c>
      <c r="AA280" s="10">
        <v>70</v>
      </c>
      <c r="AB280" s="10">
        <v>84</v>
      </c>
      <c r="AC280" s="10">
        <v>99</v>
      </c>
      <c r="AD280" s="10">
        <v>114</v>
      </c>
      <c r="AE280" s="11" t="e">
        <f t="shared" si="43"/>
        <v>#REF!</v>
      </c>
      <c r="AF280" s="11" t="e">
        <f t="shared" si="44"/>
        <v>#REF!</v>
      </c>
      <c r="AG280" s="11" t="e">
        <f t="shared" si="45"/>
        <v>#REF!</v>
      </c>
      <c r="AH280" s="11" t="e">
        <f t="shared" si="46"/>
        <v>#REF!</v>
      </c>
      <c r="AI280" s="11" t="e">
        <f t="shared" si="47"/>
        <v>#REF!</v>
      </c>
      <c r="AJ280" s="11" t="e">
        <f t="shared" si="48"/>
        <v>#REF!</v>
      </c>
      <c r="AK280" s="11" t="e">
        <f t="shared" si="49"/>
        <v>#REF!</v>
      </c>
      <c r="AL280" s="11" t="e">
        <f t="shared" si="50"/>
        <v>#REF!</v>
      </c>
    </row>
    <row r="281" spans="10:38">
      <c r="J281" s="10">
        <v>65</v>
      </c>
      <c r="K281" s="10">
        <v>7</v>
      </c>
      <c r="L281" s="10">
        <v>15</v>
      </c>
      <c r="M281" s="10">
        <v>28</v>
      </c>
      <c r="N281" s="10">
        <v>41</v>
      </c>
      <c r="O281" s="10">
        <v>56</v>
      </c>
      <c r="P281" s="10">
        <v>71</v>
      </c>
      <c r="Q281" s="10">
        <v>86</v>
      </c>
      <c r="R281" s="10">
        <v>103</v>
      </c>
      <c r="S281" s="10">
        <v>121</v>
      </c>
      <c r="T281" s="10">
        <v>139</v>
      </c>
      <c r="U281" s="10">
        <v>6</v>
      </c>
      <c r="V281" s="10">
        <v>14</v>
      </c>
      <c r="W281" s="10">
        <v>25</v>
      </c>
      <c r="X281" s="10">
        <v>37</v>
      </c>
      <c r="Y281" s="10">
        <v>50</v>
      </c>
      <c r="Z281" s="10">
        <v>64</v>
      </c>
      <c r="AA281" s="10">
        <v>77</v>
      </c>
      <c r="AB281" s="10">
        <v>93</v>
      </c>
      <c r="AC281" s="10">
        <v>109</v>
      </c>
      <c r="AD281" s="10">
        <v>126</v>
      </c>
      <c r="AE281" s="11" t="e">
        <f t="shared" si="43"/>
        <v>#REF!</v>
      </c>
      <c r="AF281" s="11" t="e">
        <f t="shared" si="44"/>
        <v>#REF!</v>
      </c>
      <c r="AG281" s="11" t="e">
        <f t="shared" si="45"/>
        <v>#REF!</v>
      </c>
      <c r="AH281" s="11" t="e">
        <f t="shared" si="46"/>
        <v>#REF!</v>
      </c>
      <c r="AI281" s="11" t="e">
        <f t="shared" si="47"/>
        <v>#REF!</v>
      </c>
      <c r="AJ281" s="11" t="e">
        <f t="shared" si="48"/>
        <v>#REF!</v>
      </c>
      <c r="AK281" s="11" t="e">
        <f t="shared" si="49"/>
        <v>#REF!</v>
      </c>
      <c r="AL281" s="11" t="e">
        <f t="shared" si="50"/>
        <v>#REF!</v>
      </c>
    </row>
    <row r="282" spans="10:38">
      <c r="J282" s="10">
        <v>80</v>
      </c>
      <c r="K282" s="10">
        <v>8</v>
      </c>
      <c r="L282" s="10">
        <v>17</v>
      </c>
      <c r="M282" s="10">
        <v>31</v>
      </c>
      <c r="N282" s="10">
        <v>45</v>
      </c>
      <c r="O282" s="10">
        <v>59</v>
      </c>
      <c r="P282" s="10">
        <v>76</v>
      </c>
      <c r="Q282" s="10">
        <v>92</v>
      </c>
      <c r="R282" s="10">
        <v>110</v>
      </c>
      <c r="S282" s="10">
        <v>129</v>
      </c>
      <c r="T282" s="10">
        <v>148</v>
      </c>
      <c r="U282" s="10">
        <v>7</v>
      </c>
      <c r="V282" s="10">
        <v>15</v>
      </c>
      <c r="W282" s="10">
        <v>27</v>
      </c>
      <c r="X282" s="10">
        <v>40</v>
      </c>
      <c r="Y282" s="10">
        <v>53</v>
      </c>
      <c r="Z282" s="10">
        <v>67</v>
      </c>
      <c r="AA282" s="10">
        <v>83</v>
      </c>
      <c r="AB282" s="10">
        <v>99</v>
      </c>
      <c r="AC282" s="10">
        <v>116</v>
      </c>
      <c r="AD282" s="10">
        <v>134</v>
      </c>
      <c r="AE282" s="11" t="e">
        <f t="shared" si="43"/>
        <v>#REF!</v>
      </c>
      <c r="AF282" s="11" t="e">
        <f t="shared" si="44"/>
        <v>#REF!</v>
      </c>
      <c r="AG282" s="11" t="e">
        <f t="shared" si="45"/>
        <v>#REF!</v>
      </c>
      <c r="AH282" s="11" t="e">
        <f t="shared" si="46"/>
        <v>#REF!</v>
      </c>
      <c r="AI282" s="11" t="e">
        <f t="shared" si="47"/>
        <v>#REF!</v>
      </c>
      <c r="AJ282" s="11" t="e">
        <f t="shared" si="48"/>
        <v>#REF!</v>
      </c>
      <c r="AK282" s="11" t="e">
        <f t="shared" si="49"/>
        <v>#REF!</v>
      </c>
      <c r="AL282" s="11" t="e">
        <f t="shared" si="50"/>
        <v>#REF!</v>
      </c>
    </row>
    <row r="283" spans="10:38">
      <c r="J283" s="10">
        <v>100</v>
      </c>
      <c r="K283" s="10">
        <v>9</v>
      </c>
      <c r="L283" s="10">
        <v>19</v>
      </c>
      <c r="M283" s="10">
        <v>34</v>
      </c>
      <c r="N283" s="10">
        <v>49</v>
      </c>
      <c r="O283" s="10">
        <v>65</v>
      </c>
      <c r="P283" s="10">
        <v>83</v>
      </c>
      <c r="Q283" s="10">
        <v>100</v>
      </c>
      <c r="R283" s="10">
        <v>120</v>
      </c>
      <c r="S283" s="10">
        <v>139</v>
      </c>
      <c r="T283" s="10">
        <v>161</v>
      </c>
      <c r="U283" s="10">
        <v>8</v>
      </c>
      <c r="V283" s="10">
        <v>16</v>
      </c>
      <c r="W283" s="10">
        <v>29</v>
      </c>
      <c r="X283" s="10">
        <v>43</v>
      </c>
      <c r="Y283" s="10">
        <v>58</v>
      </c>
      <c r="Z283" s="10">
        <v>73</v>
      </c>
      <c r="AA283" s="10">
        <v>89</v>
      </c>
      <c r="AB283" s="10">
        <v>107</v>
      </c>
      <c r="AC283" s="10">
        <v>126</v>
      </c>
      <c r="AD283" s="10">
        <v>144</v>
      </c>
      <c r="AE283" s="11" t="e">
        <f t="shared" si="43"/>
        <v>#REF!</v>
      </c>
      <c r="AF283" s="11" t="e">
        <f t="shared" si="44"/>
        <v>#REF!</v>
      </c>
      <c r="AG283" s="11" t="e">
        <f t="shared" si="45"/>
        <v>#REF!</v>
      </c>
      <c r="AH283" s="11" t="e">
        <f t="shared" si="46"/>
        <v>#REF!</v>
      </c>
      <c r="AI283" s="11" t="e">
        <f t="shared" si="47"/>
        <v>#REF!</v>
      </c>
      <c r="AJ283" s="11" t="e">
        <f t="shared" si="48"/>
        <v>#REF!</v>
      </c>
      <c r="AK283" s="11" t="e">
        <f t="shared" si="49"/>
        <v>#REF!</v>
      </c>
      <c r="AL283" s="11" t="e">
        <f t="shared" si="50"/>
        <v>#REF!</v>
      </c>
    </row>
    <row r="284" spans="10:38">
      <c r="J284" s="10">
        <v>125</v>
      </c>
      <c r="K284" s="10">
        <v>10</v>
      </c>
      <c r="L284" s="10">
        <v>22</v>
      </c>
      <c r="M284" s="10">
        <v>38</v>
      </c>
      <c r="N284" s="10">
        <v>54</v>
      </c>
      <c r="O284" s="10">
        <v>72</v>
      </c>
      <c r="P284" s="10">
        <v>97</v>
      </c>
      <c r="Q284" s="10">
        <v>118</v>
      </c>
      <c r="R284" s="10">
        <v>139</v>
      </c>
      <c r="S284" s="10">
        <v>163</v>
      </c>
      <c r="T284" s="10">
        <v>186</v>
      </c>
      <c r="U284" s="10">
        <v>9</v>
      </c>
      <c r="V284" s="10">
        <v>18</v>
      </c>
      <c r="W284" s="10">
        <v>33</v>
      </c>
      <c r="X284" s="10">
        <v>47</v>
      </c>
      <c r="Y284" s="10">
        <v>64</v>
      </c>
      <c r="Z284" s="10">
        <v>80</v>
      </c>
      <c r="AA284" s="10">
        <v>98</v>
      </c>
      <c r="AB284" s="10">
        <v>117</v>
      </c>
      <c r="AC284" s="10">
        <v>137</v>
      </c>
      <c r="AD284" s="10">
        <v>157</v>
      </c>
      <c r="AE284" s="11" t="e">
        <f t="shared" si="43"/>
        <v>#REF!</v>
      </c>
      <c r="AF284" s="11" t="e">
        <f t="shared" si="44"/>
        <v>#REF!</v>
      </c>
      <c r="AG284" s="11" t="e">
        <f t="shared" si="45"/>
        <v>#REF!</v>
      </c>
      <c r="AH284" s="11" t="e">
        <f t="shared" si="46"/>
        <v>#REF!</v>
      </c>
      <c r="AI284" s="11" t="e">
        <f t="shared" si="47"/>
        <v>#REF!</v>
      </c>
      <c r="AJ284" s="11" t="e">
        <f t="shared" si="48"/>
        <v>#REF!</v>
      </c>
      <c r="AK284" s="11" t="e">
        <f t="shared" si="49"/>
        <v>#REF!</v>
      </c>
      <c r="AL284" s="11" t="e">
        <f t="shared" si="50"/>
        <v>#REF!</v>
      </c>
    </row>
    <row r="285" spans="10:38">
      <c r="J285" s="10">
        <v>150</v>
      </c>
      <c r="K285" s="10">
        <v>11</v>
      </c>
      <c r="L285" s="10">
        <v>23</v>
      </c>
      <c r="M285" s="10">
        <v>41</v>
      </c>
      <c r="N285" s="10">
        <v>60</v>
      </c>
      <c r="O285" s="10">
        <v>79</v>
      </c>
      <c r="P285" s="10">
        <v>106</v>
      </c>
      <c r="Q285" s="10">
        <v>128</v>
      </c>
      <c r="R285" s="10">
        <v>151</v>
      </c>
      <c r="S285" s="10">
        <v>176</v>
      </c>
      <c r="T285" s="10">
        <v>202</v>
      </c>
      <c r="U285" s="10">
        <v>9</v>
      </c>
      <c r="V285" s="10">
        <v>20</v>
      </c>
      <c r="W285" s="10">
        <v>36</v>
      </c>
      <c r="X285" s="10">
        <v>52</v>
      </c>
      <c r="Y285" s="10">
        <v>69</v>
      </c>
      <c r="Z285" s="10">
        <v>87</v>
      </c>
      <c r="AA285" s="10">
        <v>114</v>
      </c>
      <c r="AB285" s="10">
        <v>134</v>
      </c>
      <c r="AC285" s="10">
        <v>157</v>
      </c>
      <c r="AD285" s="10">
        <v>180</v>
      </c>
      <c r="AE285" s="11" t="e">
        <f t="shared" si="43"/>
        <v>#REF!</v>
      </c>
      <c r="AF285" s="11" t="e">
        <f t="shared" si="44"/>
        <v>#REF!</v>
      </c>
      <c r="AG285" s="11" t="e">
        <f t="shared" si="45"/>
        <v>#REF!</v>
      </c>
      <c r="AH285" s="11" t="e">
        <f t="shared" si="46"/>
        <v>#REF!</v>
      </c>
      <c r="AI285" s="11" t="e">
        <f t="shared" si="47"/>
        <v>#REF!</v>
      </c>
      <c r="AJ285" s="11" t="e">
        <f t="shared" si="48"/>
        <v>#REF!</v>
      </c>
      <c r="AK285" s="11" t="e">
        <f t="shared" si="49"/>
        <v>#REF!</v>
      </c>
      <c r="AL285" s="11" t="e">
        <f t="shared" si="50"/>
        <v>#REF!</v>
      </c>
    </row>
    <row r="286" spans="10:38">
      <c r="J286" s="10">
        <v>200</v>
      </c>
      <c r="K286" s="10">
        <v>14</v>
      </c>
      <c r="L286" s="10">
        <v>29</v>
      </c>
      <c r="M286" s="10">
        <v>51</v>
      </c>
      <c r="N286" s="10">
        <v>71</v>
      </c>
      <c r="O286" s="10">
        <v>94</v>
      </c>
      <c r="P286" s="10">
        <v>126</v>
      </c>
      <c r="Q286" s="10">
        <v>151</v>
      </c>
      <c r="R286" s="10">
        <v>178</v>
      </c>
      <c r="S286" s="10">
        <v>206</v>
      </c>
      <c r="T286" s="10">
        <v>236</v>
      </c>
      <c r="U286" s="10">
        <v>12</v>
      </c>
      <c r="V286" s="10">
        <v>24</v>
      </c>
      <c r="W286" s="10">
        <v>43</v>
      </c>
      <c r="X286" s="10">
        <v>62</v>
      </c>
      <c r="Y286" s="10">
        <v>82</v>
      </c>
      <c r="Z286" s="10">
        <v>102</v>
      </c>
      <c r="AA286" s="10">
        <v>132</v>
      </c>
      <c r="AB286" s="10">
        <v>157</v>
      </c>
      <c r="AC286" s="10">
        <v>182</v>
      </c>
      <c r="AD286" s="10">
        <v>208</v>
      </c>
      <c r="AE286" s="11" t="e">
        <f t="shared" si="43"/>
        <v>#REF!</v>
      </c>
      <c r="AF286" s="11" t="e">
        <f t="shared" si="44"/>
        <v>#REF!</v>
      </c>
      <c r="AG286" s="11" t="e">
        <f t="shared" si="45"/>
        <v>#REF!</v>
      </c>
      <c r="AH286" s="11" t="e">
        <f t="shared" si="46"/>
        <v>#REF!</v>
      </c>
      <c r="AI286" s="11" t="e">
        <f t="shared" si="47"/>
        <v>#REF!</v>
      </c>
      <c r="AJ286" s="11" t="e">
        <f t="shared" si="48"/>
        <v>#REF!</v>
      </c>
      <c r="AK286" s="11" t="e">
        <f t="shared" si="49"/>
        <v>#REF!</v>
      </c>
      <c r="AL286" s="11" t="e">
        <f t="shared" si="50"/>
        <v>#REF!</v>
      </c>
    </row>
    <row r="287" spans="10:38">
      <c r="J287" s="10">
        <v>250</v>
      </c>
      <c r="K287" s="10">
        <v>16</v>
      </c>
      <c r="L287" s="10">
        <v>34</v>
      </c>
      <c r="M287" s="10">
        <v>58</v>
      </c>
      <c r="N287" s="10">
        <v>82</v>
      </c>
      <c r="O287" s="10">
        <v>107</v>
      </c>
      <c r="P287" s="10">
        <v>143</v>
      </c>
      <c r="Q287" s="10">
        <v>171</v>
      </c>
      <c r="R287" s="10">
        <v>201</v>
      </c>
      <c r="S287" s="10">
        <v>232</v>
      </c>
      <c r="T287" s="10">
        <v>264</v>
      </c>
      <c r="U287" s="10">
        <v>14</v>
      </c>
      <c r="V287" s="10">
        <v>28</v>
      </c>
      <c r="W287" s="10">
        <v>49</v>
      </c>
      <c r="X287" s="10">
        <v>71</v>
      </c>
      <c r="Y287" s="10">
        <v>92</v>
      </c>
      <c r="Z287" s="10">
        <v>114</v>
      </c>
      <c r="AA287" s="10">
        <v>149</v>
      </c>
      <c r="AB287" s="10">
        <v>175</v>
      </c>
      <c r="AC287" s="10">
        <v>203</v>
      </c>
      <c r="AD287" s="10">
        <v>232</v>
      </c>
      <c r="AE287" s="11" t="e">
        <f t="shared" si="43"/>
        <v>#REF!</v>
      </c>
      <c r="AF287" s="11" t="e">
        <f t="shared" si="44"/>
        <v>#REF!</v>
      </c>
      <c r="AG287" s="11" t="e">
        <f t="shared" si="45"/>
        <v>#REF!</v>
      </c>
      <c r="AH287" s="11" t="e">
        <f t="shared" si="46"/>
        <v>#REF!</v>
      </c>
      <c r="AI287" s="11" t="e">
        <f t="shared" si="47"/>
        <v>#REF!</v>
      </c>
      <c r="AJ287" s="11" t="e">
        <f t="shared" si="48"/>
        <v>#REF!</v>
      </c>
      <c r="AK287" s="11" t="e">
        <f t="shared" si="49"/>
        <v>#REF!</v>
      </c>
      <c r="AL287" s="11" t="e">
        <f t="shared" si="50"/>
        <v>#REF!</v>
      </c>
    </row>
    <row r="288" spans="10:38">
      <c r="J288" s="10">
        <v>300</v>
      </c>
      <c r="K288" s="10">
        <v>19</v>
      </c>
      <c r="L288" s="10">
        <v>38</v>
      </c>
      <c r="M288" s="10">
        <v>65</v>
      </c>
      <c r="N288" s="10">
        <v>91</v>
      </c>
      <c r="O288" s="10">
        <v>119</v>
      </c>
      <c r="P288" s="10">
        <v>158</v>
      </c>
      <c r="Q288" s="10">
        <v>189</v>
      </c>
      <c r="R288" s="10">
        <v>222</v>
      </c>
      <c r="S288" s="10">
        <v>255</v>
      </c>
      <c r="T288" s="10">
        <v>291</v>
      </c>
      <c r="U288" s="10">
        <v>15</v>
      </c>
      <c r="V288" s="10">
        <v>34</v>
      </c>
      <c r="W288" s="10">
        <v>58</v>
      </c>
      <c r="X288" s="10">
        <v>82</v>
      </c>
      <c r="Y288" s="10">
        <v>107</v>
      </c>
      <c r="Z288" s="10">
        <v>132</v>
      </c>
      <c r="AA288" s="10">
        <v>164</v>
      </c>
      <c r="AB288" s="10">
        <v>193</v>
      </c>
      <c r="AC288" s="10">
        <v>223</v>
      </c>
      <c r="AD288" s="10">
        <v>255</v>
      </c>
      <c r="AE288" s="11" t="e">
        <f t="shared" si="43"/>
        <v>#REF!</v>
      </c>
      <c r="AF288" s="11" t="e">
        <f t="shared" si="44"/>
        <v>#REF!</v>
      </c>
      <c r="AG288" s="11" t="e">
        <f t="shared" si="45"/>
        <v>#REF!</v>
      </c>
      <c r="AH288" s="11" t="e">
        <f t="shared" si="46"/>
        <v>#REF!</v>
      </c>
      <c r="AI288" s="11" t="e">
        <f t="shared" si="47"/>
        <v>#REF!</v>
      </c>
      <c r="AJ288" s="11" t="e">
        <f t="shared" si="48"/>
        <v>#REF!</v>
      </c>
      <c r="AK288" s="11" t="e">
        <f t="shared" si="49"/>
        <v>#REF!</v>
      </c>
      <c r="AL288" s="11" t="e">
        <f t="shared" si="50"/>
        <v>#REF!</v>
      </c>
    </row>
    <row r="289" spans="10:38">
      <c r="J289" s="10">
        <v>350</v>
      </c>
      <c r="K289" s="10">
        <v>23</v>
      </c>
      <c r="L289" s="10">
        <v>46</v>
      </c>
      <c r="M289" s="10">
        <v>79</v>
      </c>
      <c r="N289" s="10">
        <v>110</v>
      </c>
      <c r="O289" s="10">
        <v>141</v>
      </c>
      <c r="P289" s="10">
        <v>174</v>
      </c>
      <c r="Q289" s="10">
        <v>207</v>
      </c>
      <c r="R289" s="10">
        <v>243</v>
      </c>
      <c r="S289" s="10">
        <v>279</v>
      </c>
      <c r="T289" s="10">
        <v>316</v>
      </c>
      <c r="U289" s="10">
        <v>19</v>
      </c>
      <c r="V289" s="10">
        <v>39</v>
      </c>
      <c r="W289" s="10">
        <v>66</v>
      </c>
      <c r="X289" s="10">
        <v>93</v>
      </c>
      <c r="Y289" s="10">
        <v>120</v>
      </c>
      <c r="Z289" s="10">
        <v>149</v>
      </c>
      <c r="AA289" s="10">
        <v>179</v>
      </c>
      <c r="AB289" s="10">
        <v>210</v>
      </c>
      <c r="AC289" s="10">
        <v>242</v>
      </c>
      <c r="AD289" s="10">
        <v>275</v>
      </c>
      <c r="AE289" s="11" t="e">
        <f t="shared" si="43"/>
        <v>#REF!</v>
      </c>
      <c r="AF289" s="11" t="e">
        <f t="shared" si="44"/>
        <v>#REF!</v>
      </c>
      <c r="AG289" s="11" t="e">
        <f t="shared" si="45"/>
        <v>#REF!</v>
      </c>
      <c r="AH289" s="11" t="e">
        <f t="shared" si="46"/>
        <v>#REF!</v>
      </c>
      <c r="AI289" s="11" t="e">
        <f t="shared" si="47"/>
        <v>#REF!</v>
      </c>
      <c r="AJ289" s="11" t="e">
        <f t="shared" si="48"/>
        <v>#REF!</v>
      </c>
      <c r="AK289" s="11" t="e">
        <f t="shared" si="49"/>
        <v>#REF!</v>
      </c>
      <c r="AL289" s="11" t="e">
        <f t="shared" si="50"/>
        <v>#REF!</v>
      </c>
    </row>
    <row r="290" spans="10:38">
      <c r="J290" s="10">
        <v>400</v>
      </c>
      <c r="K290" s="10">
        <v>26</v>
      </c>
      <c r="L290" s="10">
        <v>52</v>
      </c>
      <c r="M290" s="10">
        <v>86</v>
      </c>
      <c r="N290" s="10">
        <v>120</v>
      </c>
      <c r="O290" s="10">
        <v>153</v>
      </c>
      <c r="P290" s="10">
        <v>188</v>
      </c>
      <c r="Q290" s="10">
        <v>224</v>
      </c>
      <c r="R290" s="10">
        <v>261</v>
      </c>
      <c r="S290" s="10">
        <v>300</v>
      </c>
      <c r="T290" s="10">
        <v>340</v>
      </c>
      <c r="U290" s="10">
        <v>22</v>
      </c>
      <c r="V290" s="10">
        <v>42</v>
      </c>
      <c r="W290" s="10">
        <v>72</v>
      </c>
      <c r="X290" s="10">
        <v>101</v>
      </c>
      <c r="Y290" s="10">
        <v>131</v>
      </c>
      <c r="Z290" s="10">
        <v>161</v>
      </c>
      <c r="AA290" s="10">
        <v>192</v>
      </c>
      <c r="AB290" s="10">
        <v>225</v>
      </c>
      <c r="AC290" s="10">
        <v>259</v>
      </c>
      <c r="AD290" s="10">
        <v>295</v>
      </c>
      <c r="AE290" s="11" t="e">
        <f t="shared" si="43"/>
        <v>#REF!</v>
      </c>
      <c r="AF290" s="11" t="e">
        <f t="shared" si="44"/>
        <v>#REF!</v>
      </c>
      <c r="AG290" s="11" t="e">
        <f t="shared" si="45"/>
        <v>#REF!</v>
      </c>
      <c r="AH290" s="11" t="e">
        <f t="shared" si="46"/>
        <v>#REF!</v>
      </c>
      <c r="AI290" s="11" t="e">
        <f t="shared" si="47"/>
        <v>#REF!</v>
      </c>
      <c r="AJ290" s="11" t="e">
        <f t="shared" si="48"/>
        <v>#REF!</v>
      </c>
      <c r="AK290" s="11" t="e">
        <f t="shared" si="49"/>
        <v>#REF!</v>
      </c>
      <c r="AL290" s="11" t="e">
        <f t="shared" si="50"/>
        <v>#REF!</v>
      </c>
    </row>
    <row r="291" spans="10:38">
      <c r="J291" s="10">
        <v>450</v>
      </c>
      <c r="K291" s="10">
        <v>28</v>
      </c>
      <c r="L291" s="10">
        <v>56</v>
      </c>
      <c r="M291" s="10">
        <v>94</v>
      </c>
      <c r="N291" s="10">
        <v>129</v>
      </c>
      <c r="O291" s="10">
        <v>165</v>
      </c>
      <c r="P291" s="10">
        <v>202</v>
      </c>
      <c r="Q291" s="10">
        <v>241</v>
      </c>
      <c r="R291" s="10">
        <v>280</v>
      </c>
      <c r="S291" s="10">
        <v>321</v>
      </c>
      <c r="T291" s="10">
        <v>363</v>
      </c>
      <c r="U291" s="10">
        <v>23</v>
      </c>
      <c r="V291" s="10">
        <v>46</v>
      </c>
      <c r="W291" s="10">
        <v>78</v>
      </c>
      <c r="X291" s="10">
        <v>109</v>
      </c>
      <c r="Y291" s="10">
        <v>140</v>
      </c>
      <c r="Z291" s="10">
        <v>172</v>
      </c>
      <c r="AA291" s="10">
        <v>206</v>
      </c>
      <c r="AB291" s="10">
        <v>241</v>
      </c>
      <c r="AC291" s="10">
        <v>277</v>
      </c>
      <c r="AD291" s="10">
        <v>314</v>
      </c>
      <c r="AE291" s="11" t="e">
        <f t="shared" si="43"/>
        <v>#REF!</v>
      </c>
      <c r="AF291" s="11" t="e">
        <f t="shared" si="44"/>
        <v>#REF!</v>
      </c>
      <c r="AG291" s="11" t="e">
        <f t="shared" si="45"/>
        <v>#REF!</v>
      </c>
      <c r="AH291" s="11" t="e">
        <f t="shared" si="46"/>
        <v>#REF!</v>
      </c>
      <c r="AI291" s="11" t="e">
        <f t="shared" si="47"/>
        <v>#REF!</v>
      </c>
      <c r="AJ291" s="11" t="e">
        <f t="shared" si="48"/>
        <v>#REF!</v>
      </c>
      <c r="AK291" s="11" t="e">
        <f t="shared" si="49"/>
        <v>#REF!</v>
      </c>
      <c r="AL291" s="11" t="e">
        <f t="shared" si="50"/>
        <v>#REF!</v>
      </c>
    </row>
    <row r="292" spans="10:38">
      <c r="J292" s="10">
        <v>500</v>
      </c>
      <c r="K292" s="10">
        <v>31</v>
      </c>
      <c r="L292" s="10">
        <v>61</v>
      </c>
      <c r="M292" s="10">
        <v>101</v>
      </c>
      <c r="N292" s="10">
        <v>139</v>
      </c>
      <c r="O292" s="10">
        <v>178</v>
      </c>
      <c r="P292" s="10">
        <v>218</v>
      </c>
      <c r="Q292" s="10">
        <v>258</v>
      </c>
      <c r="R292" s="10">
        <v>300</v>
      </c>
      <c r="S292" s="10">
        <v>343</v>
      </c>
      <c r="T292" s="10">
        <v>388</v>
      </c>
      <c r="U292" s="10">
        <v>26</v>
      </c>
      <c r="V292" s="10">
        <v>50</v>
      </c>
      <c r="W292" s="10">
        <v>84</v>
      </c>
      <c r="X292" s="10">
        <v>117</v>
      </c>
      <c r="Y292" s="10">
        <v>151</v>
      </c>
      <c r="Z292" s="10">
        <v>185</v>
      </c>
      <c r="AA292" s="10">
        <v>220</v>
      </c>
      <c r="AB292" s="10">
        <v>257</v>
      </c>
      <c r="AC292" s="10">
        <v>295</v>
      </c>
      <c r="AD292" s="10">
        <v>335</v>
      </c>
      <c r="AE292" s="11" t="e">
        <f t="shared" si="43"/>
        <v>#REF!</v>
      </c>
      <c r="AF292" s="11" t="e">
        <f t="shared" si="44"/>
        <v>#REF!</v>
      </c>
      <c r="AG292" s="11" t="e">
        <f t="shared" si="45"/>
        <v>#REF!</v>
      </c>
      <c r="AH292" s="11" t="e">
        <f t="shared" si="46"/>
        <v>#REF!</v>
      </c>
      <c r="AI292" s="11" t="e">
        <f t="shared" si="47"/>
        <v>#REF!</v>
      </c>
      <c r="AJ292" s="11" t="e">
        <f t="shared" si="48"/>
        <v>#REF!</v>
      </c>
      <c r="AK292" s="11" t="e">
        <f t="shared" si="49"/>
        <v>#REF!</v>
      </c>
      <c r="AL292" s="11" t="e">
        <f t="shared" si="50"/>
        <v>#REF!</v>
      </c>
    </row>
    <row r="293" spans="10:38">
      <c r="J293" s="10">
        <v>600</v>
      </c>
      <c r="K293" s="10">
        <v>36</v>
      </c>
      <c r="L293" s="10">
        <v>71</v>
      </c>
      <c r="M293" s="10">
        <v>116</v>
      </c>
      <c r="N293" s="10">
        <v>159</v>
      </c>
      <c r="O293" s="10">
        <v>202</v>
      </c>
      <c r="P293" s="10">
        <v>245</v>
      </c>
      <c r="Q293" s="10">
        <v>291</v>
      </c>
      <c r="R293" s="10">
        <v>336</v>
      </c>
      <c r="S293" s="10">
        <v>384</v>
      </c>
      <c r="T293" s="10">
        <v>433</v>
      </c>
      <c r="U293" s="10">
        <v>29</v>
      </c>
      <c r="V293" s="10">
        <v>58</v>
      </c>
      <c r="W293" s="10">
        <v>96</v>
      </c>
      <c r="X293" s="10">
        <v>132</v>
      </c>
      <c r="Y293" s="10">
        <v>169</v>
      </c>
      <c r="Z293" s="10">
        <v>207</v>
      </c>
      <c r="AA293" s="10">
        <v>246</v>
      </c>
      <c r="AB293" s="10">
        <v>286</v>
      </c>
      <c r="AC293" s="10">
        <v>329</v>
      </c>
      <c r="AD293" s="10">
        <v>372</v>
      </c>
      <c r="AE293" s="11" t="e">
        <f t="shared" si="43"/>
        <v>#REF!</v>
      </c>
      <c r="AF293" s="11" t="e">
        <f t="shared" si="44"/>
        <v>#REF!</v>
      </c>
      <c r="AG293" s="11" t="e">
        <f t="shared" si="45"/>
        <v>#REF!</v>
      </c>
      <c r="AH293" s="11" t="e">
        <f t="shared" si="46"/>
        <v>#REF!</v>
      </c>
      <c r="AI293" s="11" t="e">
        <f t="shared" si="47"/>
        <v>#REF!</v>
      </c>
      <c r="AJ293" s="11" t="e">
        <f t="shared" si="48"/>
        <v>#REF!</v>
      </c>
      <c r="AK293" s="11" t="e">
        <f t="shared" si="49"/>
        <v>#REF!</v>
      </c>
      <c r="AL293" s="11" t="e">
        <f t="shared" si="50"/>
        <v>#REF!</v>
      </c>
    </row>
    <row r="294" spans="10:38">
      <c r="J294" s="10">
        <v>700</v>
      </c>
      <c r="K294" s="10">
        <v>40</v>
      </c>
      <c r="L294" s="10">
        <v>78</v>
      </c>
      <c r="M294" s="10">
        <v>129</v>
      </c>
      <c r="N294" s="10">
        <v>175</v>
      </c>
      <c r="O294" s="10">
        <v>223</v>
      </c>
      <c r="P294" s="10">
        <v>270</v>
      </c>
      <c r="Q294" s="10">
        <v>319</v>
      </c>
      <c r="R294" s="10">
        <v>369</v>
      </c>
      <c r="S294" s="10">
        <v>421</v>
      </c>
      <c r="T294" s="10">
        <v>474</v>
      </c>
      <c r="U294" s="10">
        <v>33</v>
      </c>
      <c r="V294" s="10">
        <v>65</v>
      </c>
      <c r="W294" s="10">
        <v>107</v>
      </c>
      <c r="X294" s="10">
        <v>146</v>
      </c>
      <c r="Y294" s="10">
        <v>187</v>
      </c>
      <c r="Z294" s="10">
        <v>227</v>
      </c>
      <c r="AA294" s="10">
        <v>269</v>
      </c>
      <c r="AB294" s="10">
        <v>313</v>
      </c>
      <c r="AC294" s="10">
        <v>358</v>
      </c>
      <c r="AD294" s="10">
        <v>404</v>
      </c>
      <c r="AE294" s="11" t="e">
        <f t="shared" si="43"/>
        <v>#REF!</v>
      </c>
      <c r="AF294" s="11" t="e">
        <f t="shared" si="44"/>
        <v>#REF!</v>
      </c>
      <c r="AG294" s="11" t="e">
        <f t="shared" si="45"/>
        <v>#REF!</v>
      </c>
      <c r="AH294" s="11" t="e">
        <f t="shared" si="46"/>
        <v>#REF!</v>
      </c>
      <c r="AI294" s="11" t="e">
        <f t="shared" si="47"/>
        <v>#REF!</v>
      </c>
      <c r="AJ294" s="11" t="e">
        <f t="shared" si="48"/>
        <v>#REF!</v>
      </c>
      <c r="AK294" s="11" t="e">
        <f t="shared" si="49"/>
        <v>#REF!</v>
      </c>
      <c r="AL294" s="11" t="e">
        <f t="shared" si="50"/>
        <v>#REF!</v>
      </c>
    </row>
    <row r="295" spans="10:38">
      <c r="J295" s="10">
        <v>800</v>
      </c>
      <c r="K295" s="10">
        <v>46</v>
      </c>
      <c r="L295" s="10">
        <v>88</v>
      </c>
      <c r="M295" s="10">
        <v>143</v>
      </c>
      <c r="N295" s="10">
        <v>194</v>
      </c>
      <c r="O295" s="10">
        <v>246</v>
      </c>
      <c r="P295" s="10">
        <v>298</v>
      </c>
      <c r="Q295" s="10">
        <v>350</v>
      </c>
      <c r="R295" s="10">
        <v>404</v>
      </c>
      <c r="S295" s="10">
        <v>460</v>
      </c>
      <c r="T295" s="10">
        <v>518</v>
      </c>
      <c r="U295" s="10">
        <v>37</v>
      </c>
      <c r="V295" s="10">
        <v>71</v>
      </c>
      <c r="W295" s="10">
        <v>118</v>
      </c>
      <c r="X295" s="10">
        <v>162</v>
      </c>
      <c r="Y295" s="10">
        <v>205</v>
      </c>
      <c r="Z295" s="10">
        <v>249</v>
      </c>
      <c r="AA295" s="10">
        <v>295</v>
      </c>
      <c r="AB295" s="10">
        <v>341</v>
      </c>
      <c r="AC295" s="10">
        <v>390</v>
      </c>
      <c r="AD295" s="10">
        <v>439</v>
      </c>
      <c r="AE295" s="11" t="e">
        <f t="shared" si="43"/>
        <v>#REF!</v>
      </c>
      <c r="AF295" s="11" t="e">
        <f t="shared" si="44"/>
        <v>#REF!</v>
      </c>
      <c r="AG295" s="11" t="e">
        <f t="shared" si="45"/>
        <v>#REF!</v>
      </c>
      <c r="AH295" s="11" t="e">
        <f t="shared" si="46"/>
        <v>#REF!</v>
      </c>
      <c r="AI295" s="11" t="e">
        <f t="shared" si="47"/>
        <v>#REF!</v>
      </c>
      <c r="AJ295" s="11" t="e">
        <f t="shared" si="48"/>
        <v>#REF!</v>
      </c>
      <c r="AK295" s="11" t="e">
        <f t="shared" si="49"/>
        <v>#REF!</v>
      </c>
      <c r="AL295" s="11" t="e">
        <f t="shared" si="50"/>
        <v>#REF!</v>
      </c>
    </row>
    <row r="296" spans="10:38">
      <c r="J296" s="10">
        <v>900</v>
      </c>
      <c r="K296" s="10">
        <v>51</v>
      </c>
      <c r="L296" s="10">
        <v>96</v>
      </c>
      <c r="M296" s="10">
        <v>157</v>
      </c>
      <c r="N296" s="10">
        <v>213</v>
      </c>
      <c r="O296" s="10">
        <v>268</v>
      </c>
      <c r="P296" s="10">
        <v>324</v>
      </c>
      <c r="Q296" s="10">
        <v>381</v>
      </c>
      <c r="R296" s="10">
        <v>439</v>
      </c>
      <c r="S296" s="10">
        <v>500</v>
      </c>
      <c r="T296" s="10">
        <v>561</v>
      </c>
      <c r="U296" s="10">
        <v>40</v>
      </c>
      <c r="V296" s="10">
        <v>78</v>
      </c>
      <c r="W296" s="10">
        <v>129</v>
      </c>
      <c r="X296" s="10">
        <v>176</v>
      </c>
      <c r="Y296" s="10">
        <v>223</v>
      </c>
      <c r="Z296" s="10">
        <v>271</v>
      </c>
      <c r="AA296" s="10">
        <v>320</v>
      </c>
      <c r="AB296" s="10">
        <v>370</v>
      </c>
      <c r="AC296" s="10">
        <v>421</v>
      </c>
      <c r="AD296" s="10">
        <v>475</v>
      </c>
      <c r="AE296" s="11" t="e">
        <f t="shared" si="43"/>
        <v>#REF!</v>
      </c>
      <c r="AF296" s="11" t="e">
        <f t="shared" si="44"/>
        <v>#REF!</v>
      </c>
      <c r="AG296" s="11" t="e">
        <f t="shared" si="45"/>
        <v>#REF!</v>
      </c>
      <c r="AH296" s="11" t="e">
        <f t="shared" si="46"/>
        <v>#REF!</v>
      </c>
      <c r="AI296" s="11" t="e">
        <f t="shared" si="47"/>
        <v>#REF!</v>
      </c>
      <c r="AJ296" s="11" t="e">
        <f t="shared" si="48"/>
        <v>#REF!</v>
      </c>
      <c r="AK296" s="11" t="e">
        <f t="shared" si="49"/>
        <v>#REF!</v>
      </c>
      <c r="AL296" s="11" t="e">
        <f t="shared" si="50"/>
        <v>#REF!</v>
      </c>
    </row>
    <row r="297" spans="10:38">
      <c r="J297" s="10">
        <v>1000</v>
      </c>
      <c r="K297" s="10">
        <v>55</v>
      </c>
      <c r="L297" s="10">
        <v>106</v>
      </c>
      <c r="M297" s="10">
        <v>171</v>
      </c>
      <c r="N297" s="10">
        <v>231</v>
      </c>
      <c r="O297" s="10">
        <v>292</v>
      </c>
      <c r="P297" s="10">
        <v>351</v>
      </c>
      <c r="Q297" s="10">
        <v>412</v>
      </c>
      <c r="R297" s="10">
        <v>475</v>
      </c>
      <c r="S297" s="10">
        <v>538</v>
      </c>
      <c r="T297" s="10">
        <v>604</v>
      </c>
      <c r="U297" s="10">
        <v>45</v>
      </c>
      <c r="V297" s="10">
        <v>86</v>
      </c>
      <c r="W297" s="10">
        <v>140</v>
      </c>
      <c r="X297" s="10">
        <v>191</v>
      </c>
      <c r="Y297" s="10">
        <v>242</v>
      </c>
      <c r="Z297" s="10">
        <v>292</v>
      </c>
      <c r="AA297" s="10">
        <v>344</v>
      </c>
      <c r="AB297" s="10">
        <v>398</v>
      </c>
      <c r="AC297" s="10">
        <v>453</v>
      </c>
      <c r="AD297" s="10">
        <v>509</v>
      </c>
      <c r="AE297" s="11" t="e">
        <f t="shared" si="43"/>
        <v>#REF!</v>
      </c>
      <c r="AF297" s="11" t="e">
        <f t="shared" si="44"/>
        <v>#REF!</v>
      </c>
      <c r="AG297" s="11" t="e">
        <f t="shared" si="45"/>
        <v>#REF!</v>
      </c>
      <c r="AH297" s="11" t="e">
        <f t="shared" si="46"/>
        <v>#REF!</v>
      </c>
      <c r="AI297" s="11" t="e">
        <f t="shared" si="47"/>
        <v>#REF!</v>
      </c>
      <c r="AJ297" s="11" t="e">
        <f t="shared" si="48"/>
        <v>#REF!</v>
      </c>
      <c r="AK297" s="11" t="e">
        <f t="shared" si="49"/>
        <v>#REF!</v>
      </c>
      <c r="AL297" s="11" t="e">
        <f t="shared" si="50"/>
        <v>#REF!</v>
      </c>
    </row>
    <row r="298" spans="10:38">
      <c r="J298" s="10">
        <v>1400</v>
      </c>
      <c r="K298" s="10">
        <v>75</v>
      </c>
      <c r="L298" s="10">
        <v>142</v>
      </c>
      <c r="M298" s="10">
        <v>227</v>
      </c>
      <c r="N298" s="10">
        <v>305</v>
      </c>
      <c r="O298" s="10">
        <v>382</v>
      </c>
      <c r="P298" s="10">
        <v>458</v>
      </c>
      <c r="Q298" s="10">
        <v>534</v>
      </c>
      <c r="R298" s="10">
        <v>612</v>
      </c>
      <c r="S298" s="10">
        <v>691</v>
      </c>
      <c r="T298" s="10">
        <v>772</v>
      </c>
      <c r="U298" s="10">
        <v>60</v>
      </c>
      <c r="V298" s="10">
        <v>114</v>
      </c>
      <c r="W298" s="10">
        <v>185</v>
      </c>
      <c r="X298" s="10">
        <v>250</v>
      </c>
      <c r="Y298" s="10">
        <v>313</v>
      </c>
      <c r="Z298" s="10">
        <v>378</v>
      </c>
      <c r="AA298" s="10">
        <v>442</v>
      </c>
      <c r="AB298" s="10">
        <v>508</v>
      </c>
      <c r="AC298" s="10">
        <v>576</v>
      </c>
      <c r="AD298" s="10">
        <v>645</v>
      </c>
      <c r="AE298" s="11" t="e">
        <f t="shared" si="43"/>
        <v>#REF!</v>
      </c>
      <c r="AF298" s="11" t="e">
        <f t="shared" si="44"/>
        <v>#REF!</v>
      </c>
      <c r="AG298" s="11" t="e">
        <f t="shared" si="45"/>
        <v>#REF!</v>
      </c>
      <c r="AH298" s="11" t="e">
        <f t="shared" si="46"/>
        <v>#REF!</v>
      </c>
      <c r="AI298" s="11" t="e">
        <f t="shared" si="47"/>
        <v>#REF!</v>
      </c>
      <c r="AJ298" s="11" t="e">
        <f t="shared" si="48"/>
        <v>#REF!</v>
      </c>
      <c r="AK298" s="11" t="e">
        <f t="shared" si="49"/>
        <v>#REF!</v>
      </c>
      <c r="AL298" s="11" t="e">
        <f t="shared" si="50"/>
        <v>#REF!</v>
      </c>
    </row>
  </sheetData>
  <mergeCells count="117">
    <mergeCell ref="AI273:AL273"/>
    <mergeCell ref="K274:T274"/>
    <mergeCell ref="U274:AD274"/>
    <mergeCell ref="K275:AD275"/>
    <mergeCell ref="K277:AD277"/>
    <mergeCell ref="J270:AD270"/>
    <mergeCell ref="J271:AD271"/>
    <mergeCell ref="J273:J277"/>
    <mergeCell ref="K273:T273"/>
    <mergeCell ref="U273:AD273"/>
    <mergeCell ref="AE273:AH273"/>
    <mergeCell ref="J240:J244"/>
    <mergeCell ref="K240:P240"/>
    <mergeCell ref="Q240:Q243"/>
    <mergeCell ref="R240:R243"/>
    <mergeCell ref="K241:M241"/>
    <mergeCell ref="N241:P241"/>
    <mergeCell ref="K242:M242"/>
    <mergeCell ref="N242:P242"/>
    <mergeCell ref="K243:P243"/>
    <mergeCell ref="N208:P208"/>
    <mergeCell ref="K209:M209"/>
    <mergeCell ref="N209:P209"/>
    <mergeCell ref="K210:P210"/>
    <mergeCell ref="J237:P237"/>
    <mergeCell ref="J238:P238"/>
    <mergeCell ref="J201:V201"/>
    <mergeCell ref="J202:V202"/>
    <mergeCell ref="J204:P204"/>
    <mergeCell ref="J205:P205"/>
    <mergeCell ref="Q205:V205"/>
    <mergeCell ref="J207:J211"/>
    <mergeCell ref="K207:P207"/>
    <mergeCell ref="Q207:Q210"/>
    <mergeCell ref="R207:R210"/>
    <mergeCell ref="K208:M208"/>
    <mergeCell ref="AI173:AL173"/>
    <mergeCell ref="K174:T174"/>
    <mergeCell ref="U174:AD174"/>
    <mergeCell ref="K175:AD175"/>
    <mergeCell ref="K177:AD177"/>
    <mergeCell ref="J200:V200"/>
    <mergeCell ref="J170:V170"/>
    <mergeCell ref="J171:V171"/>
    <mergeCell ref="J173:J177"/>
    <mergeCell ref="K173:T173"/>
    <mergeCell ref="U173:AD173"/>
    <mergeCell ref="AE173:AH173"/>
    <mergeCell ref="J133:V133"/>
    <mergeCell ref="J135:V135"/>
    <mergeCell ref="J136:V136"/>
    <mergeCell ref="J138:J144"/>
    <mergeCell ref="K138:V138"/>
    <mergeCell ref="W138:X143"/>
    <mergeCell ref="AI104:AL104"/>
    <mergeCell ref="K105:AD105"/>
    <mergeCell ref="K107:AD107"/>
    <mergeCell ref="J130:V130"/>
    <mergeCell ref="J131:V131"/>
    <mergeCell ref="J132:V132"/>
    <mergeCell ref="Y138:Z143"/>
    <mergeCell ref="AA138:AA143"/>
    <mergeCell ref="AB138:AB143"/>
    <mergeCell ref="K139:P139"/>
    <mergeCell ref="Q139:V139"/>
    <mergeCell ref="K140:P140"/>
    <mergeCell ref="Q140:V140"/>
    <mergeCell ref="K141:V141"/>
    <mergeCell ref="K143:V143"/>
    <mergeCell ref="J101:AF101"/>
    <mergeCell ref="J102:AF102"/>
    <mergeCell ref="J104:J107"/>
    <mergeCell ref="K104:T104"/>
    <mergeCell ref="U104:AD104"/>
    <mergeCell ref="AE104:AH104"/>
    <mergeCell ref="AA69:AA74"/>
    <mergeCell ref="AB69:AB74"/>
    <mergeCell ref="K70:P70"/>
    <mergeCell ref="Q70:V70"/>
    <mergeCell ref="K71:P71"/>
    <mergeCell ref="Q71:V71"/>
    <mergeCell ref="K72:V72"/>
    <mergeCell ref="K74:V74"/>
    <mergeCell ref="Y69:Z74"/>
    <mergeCell ref="X40:X45"/>
    <mergeCell ref="K41:N41"/>
    <mergeCell ref="O41:R41"/>
    <mergeCell ref="K42:N42"/>
    <mergeCell ref="O42:R42"/>
    <mergeCell ref="K43:R43"/>
    <mergeCell ref="K45:R45"/>
    <mergeCell ref="K40:R40"/>
    <mergeCell ref="S40:T45"/>
    <mergeCell ref="B4:F4"/>
    <mergeCell ref="J4:W4"/>
    <mergeCell ref="B5:F5"/>
    <mergeCell ref="J5:W5"/>
    <mergeCell ref="B6:F6"/>
    <mergeCell ref="J6:W6"/>
    <mergeCell ref="J66:V66"/>
    <mergeCell ref="J67:V67"/>
    <mergeCell ref="J69:J75"/>
    <mergeCell ref="K69:V69"/>
    <mergeCell ref="W69:X74"/>
    <mergeCell ref="J40:J46"/>
    <mergeCell ref="J36:R36"/>
    <mergeCell ref="J37:R37"/>
    <mergeCell ref="J38:R38"/>
    <mergeCell ref="B7:F7"/>
    <mergeCell ref="J7:W7"/>
    <mergeCell ref="B9:B10"/>
    <mergeCell ref="C9:F9"/>
    <mergeCell ref="J9:J11"/>
    <mergeCell ref="K9:U9"/>
    <mergeCell ref="K11:U11"/>
    <mergeCell ref="U40:V45"/>
    <mergeCell ref="W40:W45"/>
  </mergeCells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8"/>
  <sheetViews>
    <sheetView zoomScaleNormal="100" workbookViewId="0"/>
  </sheetViews>
  <sheetFormatPr defaultRowHeight="12"/>
  <cols>
    <col min="1" max="1" width="9.140625" style="2"/>
    <col min="2" max="2" width="10" style="2" bestFit="1" customWidth="1"/>
    <col min="3" max="6" width="15.28515625" style="2" bestFit="1" customWidth="1"/>
    <col min="7" max="7" width="15.140625" style="2" customWidth="1"/>
    <col min="8" max="9" width="9.140625" style="2" customWidth="1"/>
    <col min="10" max="10" width="10.7109375" style="2" customWidth="1"/>
    <col min="11" max="11" width="11.28515625" style="2" bestFit="1" customWidth="1"/>
    <col min="12" max="12" width="10.28515625" style="2" bestFit="1" customWidth="1"/>
    <col min="13" max="13" width="11.28515625" style="2" bestFit="1" customWidth="1"/>
    <col min="14" max="14" width="10.28515625" style="2" bestFit="1" customWidth="1"/>
    <col min="15" max="15" width="11.28515625" style="2" bestFit="1" customWidth="1"/>
    <col min="16" max="16" width="10.28515625" style="2" bestFit="1" customWidth="1"/>
    <col min="17" max="17" width="11.28515625" style="2" bestFit="1" customWidth="1"/>
    <col min="18" max="18" width="11.28515625" style="2" customWidth="1"/>
    <col min="19" max="19" width="12" style="2" bestFit="1" customWidth="1"/>
    <col min="20" max="20" width="12" style="2" customWidth="1"/>
    <col min="21" max="21" width="12" style="2" bestFit="1" customWidth="1"/>
    <col min="22" max="22" width="12" style="2" customWidth="1"/>
    <col min="23" max="24" width="12" style="2" bestFit="1" customWidth="1"/>
    <col min="25" max="39" width="12" style="2" customWidth="1"/>
    <col min="40" max="16384" width="9.140625" style="2"/>
  </cols>
  <sheetData>
    <row r="1" spans="1:28">
      <c r="A1" s="1" t="s">
        <v>5</v>
      </c>
    </row>
    <row r="2" spans="1:28">
      <c r="A2" s="1" t="s">
        <v>6</v>
      </c>
    </row>
    <row r="4" spans="1:28" ht="12.75">
      <c r="B4" s="198" t="s">
        <v>7</v>
      </c>
      <c r="C4" s="198"/>
      <c r="D4" s="198"/>
      <c r="E4" s="198"/>
      <c r="F4" s="198"/>
      <c r="G4" s="3"/>
      <c r="I4" s="4"/>
      <c r="J4" s="198" t="s">
        <v>8</v>
      </c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</row>
    <row r="5" spans="1:28" ht="13.5">
      <c r="B5" s="198" t="s">
        <v>9</v>
      </c>
      <c r="C5" s="198"/>
      <c r="D5" s="198"/>
      <c r="E5" s="198"/>
      <c r="F5" s="198"/>
      <c r="G5" s="3"/>
      <c r="I5" s="4"/>
      <c r="J5" s="198" t="s">
        <v>10</v>
      </c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</row>
    <row r="6" spans="1:28" ht="14.25">
      <c r="B6" s="198" t="s">
        <v>11</v>
      </c>
      <c r="C6" s="198"/>
      <c r="D6" s="198"/>
      <c r="E6" s="198"/>
      <c r="F6" s="198"/>
      <c r="G6" s="3"/>
      <c r="I6" s="4"/>
      <c r="J6" s="198" t="s">
        <v>12</v>
      </c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Y6" s="4"/>
      <c r="Z6" s="4"/>
      <c r="AA6" s="4"/>
      <c r="AB6" s="4"/>
    </row>
    <row r="7" spans="1:28" ht="12.75">
      <c r="B7" s="198" t="s">
        <v>13</v>
      </c>
      <c r="C7" s="198"/>
      <c r="D7" s="198"/>
      <c r="E7" s="198"/>
      <c r="F7" s="198"/>
      <c r="G7" s="3"/>
      <c r="J7" s="198" t="s">
        <v>14</v>
      </c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</row>
    <row r="8" spans="1:28" ht="12.75">
      <c r="V8" s="5" t="s">
        <v>15</v>
      </c>
      <c r="W8" s="5" t="s">
        <v>16</v>
      </c>
      <c r="X8" s="5" t="s">
        <v>15</v>
      </c>
      <c r="Y8" s="5" t="s">
        <v>16</v>
      </c>
    </row>
    <row r="9" spans="1:28" ht="30" customHeight="1">
      <c r="B9" s="209" t="s">
        <v>17</v>
      </c>
      <c r="C9" s="209" t="s">
        <v>18</v>
      </c>
      <c r="D9" s="209"/>
      <c r="E9" s="209"/>
      <c r="F9" s="209"/>
      <c r="G9" s="6" t="s">
        <v>19</v>
      </c>
      <c r="J9" s="209" t="s">
        <v>20</v>
      </c>
      <c r="K9" s="210" t="s">
        <v>21</v>
      </c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7" t="s">
        <v>22</v>
      </c>
      <c r="W9" s="7" t="s">
        <v>22</v>
      </c>
      <c r="X9" s="7" t="s">
        <v>23</v>
      </c>
      <c r="Y9" s="7" t="s">
        <v>23</v>
      </c>
    </row>
    <row r="10" spans="1:28" ht="90.75">
      <c r="B10" s="209"/>
      <c r="C10" s="8" t="s">
        <v>24</v>
      </c>
      <c r="D10" s="8" t="s">
        <v>25</v>
      </c>
      <c r="E10" s="8" t="s">
        <v>26</v>
      </c>
      <c r="F10" s="8" t="s">
        <v>27</v>
      </c>
      <c r="G10" s="9" t="e">
        <f>#REF!</f>
        <v>#REF!</v>
      </c>
      <c r="J10" s="209"/>
      <c r="K10" s="8">
        <v>45</v>
      </c>
      <c r="L10" s="8">
        <v>70</v>
      </c>
      <c r="M10" s="8">
        <v>95</v>
      </c>
      <c r="N10" s="8">
        <v>120</v>
      </c>
      <c r="O10" s="8">
        <v>145</v>
      </c>
      <c r="P10" s="8">
        <v>195</v>
      </c>
      <c r="Q10" s="8">
        <v>245</v>
      </c>
      <c r="R10" s="8">
        <v>295</v>
      </c>
      <c r="S10" s="8">
        <v>345</v>
      </c>
      <c r="T10" s="8">
        <v>395</v>
      </c>
      <c r="U10" s="8">
        <v>445</v>
      </c>
      <c r="V10" s="9" t="e">
        <f>IF((#REF!-#REF!)&lt;=70,#REF!-#REF!,0)</f>
        <v>#REF!</v>
      </c>
      <c r="W10" s="9" t="e">
        <f>IF((#REF!-#REF!)&lt;=70,#REF!-#REF!,0)</f>
        <v>#REF!</v>
      </c>
      <c r="X10" s="9" t="e">
        <f>IF((#REF!-#REF!)&gt;70,#REF!-#REF!,0)</f>
        <v>#REF!</v>
      </c>
      <c r="Y10" s="9" t="e">
        <f>IF((#REF!-#REF!)&gt;70,#REF!-#REF!,0)</f>
        <v>#REF!</v>
      </c>
    </row>
    <row r="11" spans="1:28" ht="12.75" customHeight="1">
      <c r="B11" s="10">
        <v>25</v>
      </c>
      <c r="C11" s="10">
        <v>20</v>
      </c>
      <c r="D11" s="10">
        <v>45</v>
      </c>
      <c r="E11" s="10">
        <v>52</v>
      </c>
      <c r="F11" s="10">
        <v>58</v>
      </c>
      <c r="G11" s="11" t="e">
        <f t="shared" ref="G11:G30" si="0">D11+(E11-D11)*($G$10-52.5)/(65-52.5)</f>
        <v>#REF!</v>
      </c>
      <c r="J11" s="209"/>
      <c r="K11" s="210" t="s">
        <v>28</v>
      </c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12"/>
      <c r="W11" s="13"/>
      <c r="X11" s="13"/>
      <c r="Y11" s="14"/>
    </row>
    <row r="12" spans="1:28" ht="12.75">
      <c r="B12" s="10">
        <v>50</v>
      </c>
      <c r="C12" s="10">
        <v>25</v>
      </c>
      <c r="D12" s="10">
        <v>56</v>
      </c>
      <c r="E12" s="10">
        <v>65</v>
      </c>
      <c r="F12" s="10">
        <v>72</v>
      </c>
      <c r="G12" s="11" t="e">
        <f t="shared" si="0"/>
        <v>#REF!</v>
      </c>
      <c r="I12" s="15"/>
      <c r="J12" s="16">
        <v>25</v>
      </c>
      <c r="K12" s="17">
        <v>15</v>
      </c>
      <c r="L12" s="17">
        <v>23</v>
      </c>
      <c r="M12" s="17">
        <v>31</v>
      </c>
      <c r="N12" s="17">
        <v>38</v>
      </c>
      <c r="O12" s="17">
        <v>46</v>
      </c>
      <c r="P12" s="17">
        <v>62</v>
      </c>
      <c r="Q12" s="17">
        <v>77</v>
      </c>
      <c r="R12" s="17">
        <v>93</v>
      </c>
      <c r="S12" s="17">
        <v>108</v>
      </c>
      <c r="T12" s="17">
        <v>124</v>
      </c>
      <c r="U12" s="17">
        <v>140</v>
      </c>
      <c r="V12" s="18" t="e">
        <f t="shared" ref="V12:V33" si="1">IF($V$10&lt;&gt;0,K12+(L12-K12)*($V$10-$K$10)/($L$10-$K$10),0)</f>
        <v>#REF!</v>
      </c>
      <c r="W12" s="18" t="e">
        <f t="shared" ref="W12:W33" si="2">IF($W$10&lt;&gt;0,K12+(L12-K12)*($W$10-$K$10)/($L$10-$K$10),0)</f>
        <v>#REF!</v>
      </c>
      <c r="X12" s="18" t="e">
        <f t="shared" ref="X12:X33" si="3">IF($X$10&lt;&gt;0,L12+(M12-L12)*($X$10-$L$10)/($M$10-$L$10),0)</f>
        <v>#REF!</v>
      </c>
      <c r="Y12" s="18" t="e">
        <f t="shared" ref="Y12:Y33" si="4">IF($Y$10&lt;&gt;0,L12+(M12-L12)*($Y$10-$L$10)/($M$10-$L$10),0)</f>
        <v>#REF!</v>
      </c>
    </row>
    <row r="13" spans="1:28" ht="12.75">
      <c r="B13" s="10">
        <v>70</v>
      </c>
      <c r="C13" s="10">
        <v>29</v>
      </c>
      <c r="D13" s="10">
        <v>64</v>
      </c>
      <c r="E13" s="10">
        <v>74</v>
      </c>
      <c r="F13" s="10">
        <v>82</v>
      </c>
      <c r="G13" s="11" t="e">
        <f t="shared" si="0"/>
        <v>#REF!</v>
      </c>
      <c r="I13" s="15"/>
      <c r="J13" s="16">
        <v>40</v>
      </c>
      <c r="K13" s="17">
        <v>18</v>
      </c>
      <c r="L13" s="17">
        <v>27</v>
      </c>
      <c r="M13" s="17">
        <v>36</v>
      </c>
      <c r="N13" s="17">
        <v>45</v>
      </c>
      <c r="O13" s="17">
        <v>53</v>
      </c>
      <c r="P13" s="17">
        <v>72</v>
      </c>
      <c r="Q13" s="17">
        <v>90</v>
      </c>
      <c r="R13" s="17">
        <v>108</v>
      </c>
      <c r="S13" s="17">
        <v>125</v>
      </c>
      <c r="T13" s="17">
        <v>144</v>
      </c>
      <c r="U13" s="17">
        <v>162</v>
      </c>
      <c r="V13" s="18" t="e">
        <f t="shared" si="1"/>
        <v>#REF!</v>
      </c>
      <c r="W13" s="18" t="e">
        <f t="shared" si="2"/>
        <v>#REF!</v>
      </c>
      <c r="X13" s="18" t="e">
        <f t="shared" si="3"/>
        <v>#REF!</v>
      </c>
      <c r="Y13" s="18" t="e">
        <f t="shared" si="4"/>
        <v>#REF!</v>
      </c>
    </row>
    <row r="14" spans="1:28" ht="12.75">
      <c r="B14" s="10">
        <v>80</v>
      </c>
      <c r="C14" s="10">
        <v>31</v>
      </c>
      <c r="D14" s="10">
        <v>69</v>
      </c>
      <c r="E14" s="10">
        <v>80</v>
      </c>
      <c r="F14" s="10">
        <v>88</v>
      </c>
      <c r="G14" s="11" t="e">
        <f t="shared" si="0"/>
        <v>#REF!</v>
      </c>
      <c r="I14" s="15"/>
      <c r="J14" s="16">
        <v>50</v>
      </c>
      <c r="K14" s="17">
        <v>21</v>
      </c>
      <c r="L14" s="17">
        <v>30</v>
      </c>
      <c r="M14" s="17">
        <v>40</v>
      </c>
      <c r="N14" s="17">
        <v>49</v>
      </c>
      <c r="O14" s="17">
        <v>58</v>
      </c>
      <c r="P14" s="17">
        <v>78</v>
      </c>
      <c r="Q14" s="17">
        <v>96</v>
      </c>
      <c r="R14" s="17">
        <v>115</v>
      </c>
      <c r="S14" s="17">
        <v>134</v>
      </c>
      <c r="T14" s="17">
        <v>153</v>
      </c>
      <c r="U14" s="17">
        <v>173</v>
      </c>
      <c r="V14" s="18" t="e">
        <f t="shared" si="1"/>
        <v>#REF!</v>
      </c>
      <c r="W14" s="18" t="e">
        <f t="shared" si="2"/>
        <v>#REF!</v>
      </c>
      <c r="X14" s="18" t="e">
        <f t="shared" si="3"/>
        <v>#REF!</v>
      </c>
      <c r="Y14" s="18" t="e">
        <f t="shared" si="4"/>
        <v>#REF!</v>
      </c>
    </row>
    <row r="15" spans="1:28" ht="12.75">
      <c r="B15" s="10">
        <v>100</v>
      </c>
      <c r="C15" s="10">
        <v>34</v>
      </c>
      <c r="D15" s="10">
        <v>76</v>
      </c>
      <c r="E15" s="10">
        <v>88</v>
      </c>
      <c r="F15" s="10">
        <v>96</v>
      </c>
      <c r="G15" s="11" t="e">
        <f t="shared" si="0"/>
        <v>#REF!</v>
      </c>
      <c r="I15" s="15"/>
      <c r="J15" s="16">
        <v>65</v>
      </c>
      <c r="K15" s="17">
        <v>25</v>
      </c>
      <c r="L15" s="17">
        <v>35</v>
      </c>
      <c r="M15" s="17">
        <v>45</v>
      </c>
      <c r="N15" s="17">
        <v>55</v>
      </c>
      <c r="O15" s="17">
        <v>66</v>
      </c>
      <c r="P15" s="17">
        <v>86</v>
      </c>
      <c r="Q15" s="17">
        <v>108</v>
      </c>
      <c r="R15" s="17">
        <v>128</v>
      </c>
      <c r="S15" s="17">
        <v>148</v>
      </c>
      <c r="T15" s="17">
        <v>170</v>
      </c>
      <c r="U15" s="17">
        <v>190</v>
      </c>
      <c r="V15" s="18" t="e">
        <f t="shared" si="1"/>
        <v>#REF!</v>
      </c>
      <c r="W15" s="18" t="e">
        <f t="shared" si="2"/>
        <v>#REF!</v>
      </c>
      <c r="X15" s="18" t="e">
        <f t="shared" si="3"/>
        <v>#REF!</v>
      </c>
      <c r="Y15" s="18" t="e">
        <f t="shared" si="4"/>
        <v>#REF!</v>
      </c>
    </row>
    <row r="16" spans="1:28" ht="12.75">
      <c r="B16" s="10">
        <v>150</v>
      </c>
      <c r="C16" s="10">
        <v>42</v>
      </c>
      <c r="D16" s="10">
        <v>94</v>
      </c>
      <c r="E16" s="10">
        <v>107</v>
      </c>
      <c r="F16" s="10">
        <v>117</v>
      </c>
      <c r="G16" s="11" t="e">
        <f t="shared" si="0"/>
        <v>#REF!</v>
      </c>
      <c r="I16" s="15"/>
      <c r="J16" s="16">
        <v>80</v>
      </c>
      <c r="K16" s="17">
        <v>28</v>
      </c>
      <c r="L16" s="17">
        <v>38</v>
      </c>
      <c r="M16" s="17">
        <v>50</v>
      </c>
      <c r="N16" s="17">
        <v>60</v>
      </c>
      <c r="O16" s="17">
        <v>71</v>
      </c>
      <c r="P16" s="17">
        <v>93</v>
      </c>
      <c r="Q16" s="17">
        <v>114</v>
      </c>
      <c r="R16" s="17">
        <v>136</v>
      </c>
      <c r="S16" s="17">
        <v>158</v>
      </c>
      <c r="T16" s="17">
        <v>180</v>
      </c>
      <c r="U16" s="17">
        <v>202</v>
      </c>
      <c r="V16" s="18" t="e">
        <f t="shared" si="1"/>
        <v>#REF!</v>
      </c>
      <c r="W16" s="18" t="e">
        <f t="shared" si="2"/>
        <v>#REF!</v>
      </c>
      <c r="X16" s="18" t="e">
        <f t="shared" si="3"/>
        <v>#REF!</v>
      </c>
      <c r="Y16" s="18" t="e">
        <f t="shared" si="4"/>
        <v>#REF!</v>
      </c>
    </row>
    <row r="17" spans="2:25" ht="12.75">
      <c r="B17" s="10">
        <v>200</v>
      </c>
      <c r="C17" s="10">
        <v>51</v>
      </c>
      <c r="D17" s="10">
        <v>113</v>
      </c>
      <c r="E17" s="10">
        <v>130</v>
      </c>
      <c r="F17" s="10">
        <v>142</v>
      </c>
      <c r="G17" s="11" t="e">
        <f t="shared" si="0"/>
        <v>#REF!</v>
      </c>
      <c r="I17" s="15"/>
      <c r="J17" s="16">
        <v>100</v>
      </c>
      <c r="K17" s="17">
        <v>31</v>
      </c>
      <c r="L17" s="17">
        <v>43</v>
      </c>
      <c r="M17" s="17">
        <v>55</v>
      </c>
      <c r="N17" s="17">
        <v>67</v>
      </c>
      <c r="O17" s="17">
        <v>77</v>
      </c>
      <c r="P17" s="17">
        <v>101</v>
      </c>
      <c r="Q17" s="17">
        <v>125</v>
      </c>
      <c r="R17" s="17">
        <v>148</v>
      </c>
      <c r="S17" s="17">
        <v>172</v>
      </c>
      <c r="T17" s="17">
        <v>195</v>
      </c>
      <c r="U17" s="17">
        <v>218</v>
      </c>
      <c r="V17" s="18" t="e">
        <f t="shared" si="1"/>
        <v>#REF!</v>
      </c>
      <c r="W17" s="18" t="e">
        <f t="shared" si="2"/>
        <v>#REF!</v>
      </c>
      <c r="X17" s="18" t="e">
        <f t="shared" si="3"/>
        <v>#REF!</v>
      </c>
      <c r="Y17" s="18" t="e">
        <f t="shared" si="4"/>
        <v>#REF!</v>
      </c>
    </row>
    <row r="18" spans="2:25" ht="12.75">
      <c r="B18" s="10">
        <v>250</v>
      </c>
      <c r="C18" s="10">
        <v>60</v>
      </c>
      <c r="D18" s="10">
        <v>132</v>
      </c>
      <c r="E18" s="10">
        <v>150</v>
      </c>
      <c r="F18" s="10">
        <v>163</v>
      </c>
      <c r="G18" s="11" t="e">
        <f t="shared" si="0"/>
        <v>#REF!</v>
      </c>
      <c r="I18" s="15"/>
      <c r="J18" s="16">
        <v>125</v>
      </c>
      <c r="K18" s="17">
        <v>35</v>
      </c>
      <c r="L18" s="17">
        <v>48</v>
      </c>
      <c r="M18" s="17">
        <v>60</v>
      </c>
      <c r="N18" s="17">
        <v>74</v>
      </c>
      <c r="O18" s="17">
        <v>85</v>
      </c>
      <c r="P18" s="17">
        <v>111</v>
      </c>
      <c r="Q18" s="17">
        <v>136</v>
      </c>
      <c r="R18" s="17">
        <v>162</v>
      </c>
      <c r="S18" s="17">
        <v>188</v>
      </c>
      <c r="T18" s="17">
        <v>212</v>
      </c>
      <c r="U18" s="17">
        <v>239</v>
      </c>
      <c r="V18" s="18" t="e">
        <f t="shared" si="1"/>
        <v>#REF!</v>
      </c>
      <c r="W18" s="18" t="e">
        <f t="shared" si="2"/>
        <v>#REF!</v>
      </c>
      <c r="X18" s="18" t="e">
        <f t="shared" si="3"/>
        <v>#REF!</v>
      </c>
      <c r="Y18" s="18" t="e">
        <f t="shared" si="4"/>
        <v>#REF!</v>
      </c>
    </row>
    <row r="19" spans="2:25" ht="12.75">
      <c r="B19" s="10">
        <v>300</v>
      </c>
      <c r="C19" s="10">
        <v>68</v>
      </c>
      <c r="D19" s="10">
        <v>149</v>
      </c>
      <c r="E19" s="10">
        <v>168</v>
      </c>
      <c r="F19" s="10">
        <v>183</v>
      </c>
      <c r="G19" s="11" t="e">
        <f t="shared" si="0"/>
        <v>#REF!</v>
      </c>
      <c r="I19" s="15"/>
      <c r="J19" s="16">
        <v>150</v>
      </c>
      <c r="K19" s="17">
        <v>38</v>
      </c>
      <c r="L19" s="17">
        <v>50</v>
      </c>
      <c r="M19" s="17">
        <v>65</v>
      </c>
      <c r="N19" s="17">
        <v>80</v>
      </c>
      <c r="O19" s="17">
        <v>94</v>
      </c>
      <c r="P19" s="17">
        <v>120</v>
      </c>
      <c r="Q19" s="17">
        <v>148</v>
      </c>
      <c r="R19" s="17">
        <v>175</v>
      </c>
      <c r="S19" s="17">
        <v>205</v>
      </c>
      <c r="T19" s="17">
        <v>230</v>
      </c>
      <c r="U19" s="17">
        <v>260</v>
      </c>
      <c r="V19" s="18" t="e">
        <f t="shared" si="1"/>
        <v>#REF!</v>
      </c>
      <c r="W19" s="18" t="e">
        <f t="shared" si="2"/>
        <v>#REF!</v>
      </c>
      <c r="X19" s="18" t="e">
        <f t="shared" si="3"/>
        <v>#REF!</v>
      </c>
      <c r="Y19" s="18" t="e">
        <f t="shared" si="4"/>
        <v>#REF!</v>
      </c>
    </row>
    <row r="20" spans="2:25" ht="12.75">
      <c r="B20" s="10">
        <v>350</v>
      </c>
      <c r="C20" s="10">
        <v>76</v>
      </c>
      <c r="D20" s="10">
        <v>164</v>
      </c>
      <c r="E20" s="10">
        <v>183</v>
      </c>
      <c r="F20" s="10">
        <v>202</v>
      </c>
      <c r="G20" s="11" t="e">
        <f t="shared" si="0"/>
        <v>#REF!</v>
      </c>
      <c r="I20" s="15"/>
      <c r="J20" s="16">
        <v>175</v>
      </c>
      <c r="K20" s="17">
        <v>42</v>
      </c>
      <c r="L20" s="17">
        <v>58</v>
      </c>
      <c r="M20" s="17">
        <v>73</v>
      </c>
      <c r="N20" s="17">
        <v>88</v>
      </c>
      <c r="O20" s="17">
        <v>103</v>
      </c>
      <c r="P20" s="17">
        <v>130</v>
      </c>
      <c r="Q20" s="17">
        <v>162</v>
      </c>
      <c r="R20" s="17">
        <v>192</v>
      </c>
      <c r="S20" s="17">
        <v>223</v>
      </c>
      <c r="T20" s="17">
        <v>250</v>
      </c>
      <c r="U20" s="17">
        <v>280</v>
      </c>
      <c r="V20" s="18" t="e">
        <f t="shared" si="1"/>
        <v>#REF!</v>
      </c>
      <c r="W20" s="18" t="e">
        <f t="shared" si="2"/>
        <v>#REF!</v>
      </c>
      <c r="X20" s="18" t="e">
        <f t="shared" si="3"/>
        <v>#REF!</v>
      </c>
      <c r="Y20" s="18" t="e">
        <f t="shared" si="4"/>
        <v>#REF!</v>
      </c>
    </row>
    <row r="21" spans="2:25" ht="12.75">
      <c r="B21" s="10">
        <v>400</v>
      </c>
      <c r="C21" s="10">
        <v>82</v>
      </c>
      <c r="D21" s="10">
        <v>180</v>
      </c>
      <c r="E21" s="10">
        <v>203</v>
      </c>
      <c r="F21" s="10">
        <v>219</v>
      </c>
      <c r="G21" s="11" t="e">
        <f t="shared" si="0"/>
        <v>#REF!</v>
      </c>
      <c r="I21" s="15"/>
      <c r="J21" s="16">
        <v>200</v>
      </c>
      <c r="K21" s="17">
        <v>46</v>
      </c>
      <c r="L21" s="17">
        <v>60</v>
      </c>
      <c r="M21" s="17">
        <v>78</v>
      </c>
      <c r="N21" s="17">
        <v>95</v>
      </c>
      <c r="O21" s="17">
        <v>110</v>
      </c>
      <c r="P21" s="17">
        <v>140</v>
      </c>
      <c r="Q21" s="17">
        <v>175</v>
      </c>
      <c r="R21" s="17">
        <v>208</v>
      </c>
      <c r="S21" s="17">
        <v>240</v>
      </c>
      <c r="T21" s="17">
        <v>270</v>
      </c>
      <c r="U21" s="17">
        <v>302</v>
      </c>
      <c r="V21" s="18" t="e">
        <f t="shared" si="1"/>
        <v>#REF!</v>
      </c>
      <c r="W21" s="18" t="e">
        <f t="shared" si="2"/>
        <v>#REF!</v>
      </c>
      <c r="X21" s="18" t="e">
        <f t="shared" si="3"/>
        <v>#REF!</v>
      </c>
      <c r="Y21" s="18" t="e">
        <f t="shared" si="4"/>
        <v>#REF!</v>
      </c>
    </row>
    <row r="22" spans="2:25" ht="12.75">
      <c r="B22" s="10">
        <v>450</v>
      </c>
      <c r="C22" s="10">
        <v>91</v>
      </c>
      <c r="D22" s="10">
        <v>198</v>
      </c>
      <c r="E22" s="10">
        <v>223</v>
      </c>
      <c r="F22" s="10">
        <v>241</v>
      </c>
      <c r="G22" s="11" t="e">
        <f t="shared" si="0"/>
        <v>#REF!</v>
      </c>
      <c r="I22" s="15"/>
      <c r="J22" s="16">
        <v>250</v>
      </c>
      <c r="K22" s="17">
        <v>53</v>
      </c>
      <c r="L22" s="17">
        <v>70</v>
      </c>
      <c r="M22" s="17">
        <v>87</v>
      </c>
      <c r="N22" s="17">
        <v>107</v>
      </c>
      <c r="O22" s="17">
        <v>125</v>
      </c>
      <c r="P22" s="17">
        <v>160</v>
      </c>
      <c r="Q22" s="17">
        <v>198</v>
      </c>
      <c r="R22" s="17">
        <v>233</v>
      </c>
      <c r="S22" s="17">
        <v>268</v>
      </c>
      <c r="T22" s="17">
        <v>305</v>
      </c>
      <c r="U22" s="17">
        <v>340</v>
      </c>
      <c r="V22" s="18" t="e">
        <f t="shared" si="1"/>
        <v>#REF!</v>
      </c>
      <c r="W22" s="18" t="e">
        <f t="shared" si="2"/>
        <v>#REF!</v>
      </c>
      <c r="X22" s="18" t="e">
        <f t="shared" si="3"/>
        <v>#REF!</v>
      </c>
      <c r="Y22" s="18" t="e">
        <f t="shared" si="4"/>
        <v>#REF!</v>
      </c>
    </row>
    <row r="23" spans="2:25" ht="12.75">
      <c r="B23" s="10">
        <v>500</v>
      </c>
      <c r="C23" s="10">
        <v>101</v>
      </c>
      <c r="D23" s="10">
        <v>216</v>
      </c>
      <c r="E23" s="10">
        <v>243</v>
      </c>
      <c r="F23" s="10">
        <v>261</v>
      </c>
      <c r="G23" s="11" t="e">
        <f t="shared" si="0"/>
        <v>#REF!</v>
      </c>
      <c r="I23" s="15"/>
      <c r="J23" s="16">
        <v>300</v>
      </c>
      <c r="K23" s="17">
        <v>60</v>
      </c>
      <c r="L23" s="17">
        <v>80</v>
      </c>
      <c r="M23" s="17">
        <v>100</v>
      </c>
      <c r="N23" s="17">
        <v>120</v>
      </c>
      <c r="O23" s="17">
        <v>140</v>
      </c>
      <c r="P23" s="17">
        <v>180</v>
      </c>
      <c r="Q23" s="17">
        <v>220</v>
      </c>
      <c r="R23" s="17">
        <v>260</v>
      </c>
      <c r="S23" s="17">
        <v>300</v>
      </c>
      <c r="T23" s="17">
        <v>340</v>
      </c>
      <c r="U23" s="17">
        <v>380</v>
      </c>
      <c r="V23" s="18" t="e">
        <f t="shared" si="1"/>
        <v>#REF!</v>
      </c>
      <c r="W23" s="18" t="e">
        <f t="shared" si="2"/>
        <v>#REF!</v>
      </c>
      <c r="X23" s="18" t="e">
        <f t="shared" si="3"/>
        <v>#REF!</v>
      </c>
      <c r="Y23" s="18" t="e">
        <f t="shared" si="4"/>
        <v>#REF!</v>
      </c>
    </row>
    <row r="24" spans="2:25" ht="12.75">
      <c r="B24" s="10">
        <v>600</v>
      </c>
      <c r="C24" s="10">
        <v>114</v>
      </c>
      <c r="D24" s="10">
        <v>246</v>
      </c>
      <c r="E24" s="10">
        <v>277</v>
      </c>
      <c r="F24" s="10">
        <v>298</v>
      </c>
      <c r="G24" s="11" t="e">
        <f t="shared" si="0"/>
        <v>#REF!</v>
      </c>
      <c r="I24" s="15"/>
      <c r="J24" s="16">
        <v>350</v>
      </c>
      <c r="K24" s="17">
        <v>71</v>
      </c>
      <c r="L24" s="17">
        <v>93</v>
      </c>
      <c r="M24" s="17">
        <v>114</v>
      </c>
      <c r="N24" s="17">
        <v>135</v>
      </c>
      <c r="O24" s="17">
        <v>156</v>
      </c>
      <c r="P24" s="17">
        <v>199</v>
      </c>
      <c r="Q24" s="17">
        <v>240</v>
      </c>
      <c r="R24" s="17">
        <v>283</v>
      </c>
      <c r="S24" s="17">
        <v>326</v>
      </c>
      <c r="T24" s="17">
        <v>370</v>
      </c>
      <c r="U24" s="17">
        <v>410</v>
      </c>
      <c r="V24" s="18" t="e">
        <f t="shared" si="1"/>
        <v>#REF!</v>
      </c>
      <c r="W24" s="18" t="e">
        <f t="shared" si="2"/>
        <v>#REF!</v>
      </c>
      <c r="X24" s="18" t="e">
        <f t="shared" si="3"/>
        <v>#REF!</v>
      </c>
      <c r="Y24" s="18" t="e">
        <f t="shared" si="4"/>
        <v>#REF!</v>
      </c>
    </row>
    <row r="25" spans="2:25" ht="12.75">
      <c r="B25" s="10">
        <v>700</v>
      </c>
      <c r="C25" s="10">
        <v>125</v>
      </c>
      <c r="D25" s="10">
        <v>272</v>
      </c>
      <c r="E25" s="10">
        <v>306</v>
      </c>
      <c r="F25" s="10">
        <v>327</v>
      </c>
      <c r="G25" s="11" t="e">
        <f t="shared" si="0"/>
        <v>#REF!</v>
      </c>
      <c r="I25" s="15"/>
      <c r="J25" s="16">
        <v>400</v>
      </c>
      <c r="K25" s="17">
        <v>82</v>
      </c>
      <c r="L25" s="17">
        <v>105</v>
      </c>
      <c r="M25" s="17">
        <v>128</v>
      </c>
      <c r="N25" s="17">
        <v>150</v>
      </c>
      <c r="O25" s="17">
        <v>173</v>
      </c>
      <c r="P25" s="17">
        <v>218</v>
      </c>
      <c r="Q25" s="17">
        <v>260</v>
      </c>
      <c r="R25" s="17">
        <v>306</v>
      </c>
      <c r="S25" s="17">
        <v>352</v>
      </c>
      <c r="T25" s="17">
        <v>398</v>
      </c>
      <c r="U25" s="17">
        <v>440</v>
      </c>
      <c r="V25" s="18" t="e">
        <f t="shared" si="1"/>
        <v>#REF!</v>
      </c>
      <c r="W25" s="18" t="e">
        <f t="shared" si="2"/>
        <v>#REF!</v>
      </c>
      <c r="X25" s="18" t="e">
        <f t="shared" si="3"/>
        <v>#REF!</v>
      </c>
      <c r="Y25" s="18" t="e">
        <f t="shared" si="4"/>
        <v>#REF!</v>
      </c>
    </row>
    <row r="26" spans="2:25" ht="12.75">
      <c r="B26" s="10">
        <v>800</v>
      </c>
      <c r="C26" s="10">
        <v>141</v>
      </c>
      <c r="D26" s="10">
        <v>304</v>
      </c>
      <c r="E26" s="10">
        <v>341</v>
      </c>
      <c r="F26" s="10">
        <v>364</v>
      </c>
      <c r="G26" s="11" t="e">
        <f t="shared" si="0"/>
        <v>#REF!</v>
      </c>
      <c r="I26" s="15"/>
      <c r="J26" s="16">
        <v>450</v>
      </c>
      <c r="K26" s="17">
        <v>89</v>
      </c>
      <c r="L26" s="17">
        <v>113</v>
      </c>
      <c r="M26" s="17">
        <v>136</v>
      </c>
      <c r="N26" s="17">
        <v>160</v>
      </c>
      <c r="O26" s="17">
        <v>185</v>
      </c>
      <c r="P26" s="17">
        <v>235</v>
      </c>
      <c r="Q26" s="17">
        <v>280</v>
      </c>
      <c r="R26" s="17">
        <v>330</v>
      </c>
      <c r="S26" s="17">
        <v>375</v>
      </c>
      <c r="T26" s="17">
        <v>420</v>
      </c>
      <c r="U26" s="17">
        <v>470</v>
      </c>
      <c r="V26" s="18" t="e">
        <f t="shared" si="1"/>
        <v>#REF!</v>
      </c>
      <c r="W26" s="18" t="e">
        <f t="shared" si="2"/>
        <v>#REF!</v>
      </c>
      <c r="X26" s="18" t="e">
        <f t="shared" si="3"/>
        <v>#REF!</v>
      </c>
      <c r="Y26" s="18" t="e">
        <f t="shared" si="4"/>
        <v>#REF!</v>
      </c>
    </row>
    <row r="27" spans="2:25" ht="12.75">
      <c r="B27" s="10">
        <v>900</v>
      </c>
      <c r="C27" s="10">
        <v>155</v>
      </c>
      <c r="D27" s="10">
        <v>333</v>
      </c>
      <c r="E27" s="10">
        <v>373</v>
      </c>
      <c r="F27" s="10">
        <v>399</v>
      </c>
      <c r="G27" s="11" t="e">
        <f t="shared" si="0"/>
        <v>#REF!</v>
      </c>
      <c r="I27" s="15"/>
      <c r="J27" s="16">
        <v>500</v>
      </c>
      <c r="K27" s="17">
        <v>95</v>
      </c>
      <c r="L27" s="17">
        <v>120</v>
      </c>
      <c r="M27" s="17">
        <v>145</v>
      </c>
      <c r="N27" s="17">
        <v>170</v>
      </c>
      <c r="O27" s="17">
        <v>196</v>
      </c>
      <c r="P27" s="17">
        <v>245</v>
      </c>
      <c r="Q27" s="17">
        <v>300</v>
      </c>
      <c r="R27" s="17">
        <v>350</v>
      </c>
      <c r="S27" s="17">
        <v>400</v>
      </c>
      <c r="T27" s="17">
        <v>450</v>
      </c>
      <c r="U27" s="17">
        <v>500</v>
      </c>
      <c r="V27" s="18" t="e">
        <f t="shared" si="1"/>
        <v>#REF!</v>
      </c>
      <c r="W27" s="18" t="e">
        <f t="shared" si="2"/>
        <v>#REF!</v>
      </c>
      <c r="X27" s="18" t="e">
        <f t="shared" si="3"/>
        <v>#REF!</v>
      </c>
      <c r="Y27" s="18" t="e">
        <f t="shared" si="4"/>
        <v>#REF!</v>
      </c>
    </row>
    <row r="28" spans="2:25" ht="12.75">
      <c r="B28" s="10">
        <v>1000</v>
      </c>
      <c r="C28" s="10">
        <v>170</v>
      </c>
      <c r="D28" s="10">
        <v>366</v>
      </c>
      <c r="E28" s="10">
        <v>410</v>
      </c>
      <c r="F28" s="10">
        <v>436</v>
      </c>
      <c r="G28" s="11" t="e">
        <f t="shared" si="0"/>
        <v>#REF!</v>
      </c>
      <c r="I28" s="15"/>
      <c r="J28" s="16">
        <v>600</v>
      </c>
      <c r="K28" s="17">
        <v>104</v>
      </c>
      <c r="L28" s="17">
        <v>133</v>
      </c>
      <c r="M28" s="17">
        <v>160</v>
      </c>
      <c r="N28" s="17">
        <v>190</v>
      </c>
      <c r="O28" s="17">
        <v>218</v>
      </c>
      <c r="P28" s="17">
        <v>275</v>
      </c>
      <c r="Q28" s="17">
        <v>330</v>
      </c>
      <c r="R28" s="17">
        <v>385</v>
      </c>
      <c r="S28" s="17">
        <v>440</v>
      </c>
      <c r="T28" s="17">
        <v>500</v>
      </c>
      <c r="U28" s="17">
        <v>555</v>
      </c>
      <c r="V28" s="18" t="e">
        <f t="shared" si="1"/>
        <v>#REF!</v>
      </c>
      <c r="W28" s="18" t="e">
        <f t="shared" si="2"/>
        <v>#REF!</v>
      </c>
      <c r="X28" s="18" t="e">
        <f t="shared" si="3"/>
        <v>#REF!</v>
      </c>
      <c r="Y28" s="18" t="e">
        <f t="shared" si="4"/>
        <v>#REF!</v>
      </c>
    </row>
    <row r="29" spans="2:25" ht="12.75">
      <c r="B29" s="10">
        <v>1200</v>
      </c>
      <c r="C29" s="10">
        <v>200</v>
      </c>
      <c r="D29" s="10">
        <v>429</v>
      </c>
      <c r="E29" s="10">
        <v>482</v>
      </c>
      <c r="F29" s="10">
        <v>508</v>
      </c>
      <c r="G29" s="11" t="e">
        <f t="shared" si="0"/>
        <v>#REF!</v>
      </c>
      <c r="I29" s="15"/>
      <c r="J29" s="16">
        <v>700</v>
      </c>
      <c r="K29" s="17">
        <v>115</v>
      </c>
      <c r="L29" s="17">
        <v>145</v>
      </c>
      <c r="M29" s="17">
        <v>176</v>
      </c>
      <c r="N29" s="17">
        <v>206</v>
      </c>
      <c r="O29" s="17">
        <v>238</v>
      </c>
      <c r="P29" s="17">
        <v>297</v>
      </c>
      <c r="Q29" s="17">
        <v>358</v>
      </c>
      <c r="R29" s="17">
        <v>420</v>
      </c>
      <c r="S29" s="17">
        <v>480</v>
      </c>
      <c r="T29" s="17">
        <v>542</v>
      </c>
      <c r="U29" s="17">
        <v>602</v>
      </c>
      <c r="V29" s="18" t="e">
        <f t="shared" si="1"/>
        <v>#REF!</v>
      </c>
      <c r="W29" s="18" t="e">
        <f t="shared" si="2"/>
        <v>#REF!</v>
      </c>
      <c r="X29" s="18" t="e">
        <f t="shared" si="3"/>
        <v>#REF!</v>
      </c>
      <c r="Y29" s="18" t="e">
        <f t="shared" si="4"/>
        <v>#REF!</v>
      </c>
    </row>
    <row r="30" spans="2:25" ht="12.75">
      <c r="B30" s="10">
        <v>1400</v>
      </c>
      <c r="C30" s="10">
        <v>228</v>
      </c>
      <c r="D30" s="10">
        <v>488</v>
      </c>
      <c r="E30" s="10">
        <v>554</v>
      </c>
      <c r="F30" s="10">
        <v>580</v>
      </c>
      <c r="G30" s="11" t="e">
        <f t="shared" si="0"/>
        <v>#REF!</v>
      </c>
      <c r="I30" s="15"/>
      <c r="J30" s="16">
        <v>800</v>
      </c>
      <c r="K30" s="17">
        <v>135</v>
      </c>
      <c r="L30" s="17">
        <v>168</v>
      </c>
      <c r="M30" s="17">
        <v>200</v>
      </c>
      <c r="N30" s="17">
        <v>233</v>
      </c>
      <c r="O30" s="17">
        <v>266</v>
      </c>
      <c r="P30" s="17">
        <v>330</v>
      </c>
      <c r="Q30" s="17">
        <v>398</v>
      </c>
      <c r="R30" s="17">
        <v>464</v>
      </c>
      <c r="S30" s="17">
        <v>535</v>
      </c>
      <c r="T30" s="17">
        <v>600</v>
      </c>
      <c r="U30" s="17">
        <v>665</v>
      </c>
      <c r="V30" s="18" t="e">
        <f t="shared" si="1"/>
        <v>#REF!</v>
      </c>
      <c r="W30" s="18" t="e">
        <f t="shared" si="2"/>
        <v>#REF!</v>
      </c>
      <c r="X30" s="18" t="e">
        <f t="shared" si="3"/>
        <v>#REF!</v>
      </c>
      <c r="Y30" s="18" t="e">
        <f t="shared" si="4"/>
        <v>#REF!</v>
      </c>
    </row>
    <row r="31" spans="2:25" ht="12.75">
      <c r="I31" s="15"/>
      <c r="J31" s="16">
        <v>900</v>
      </c>
      <c r="K31" s="17">
        <v>155</v>
      </c>
      <c r="L31" s="17">
        <v>190</v>
      </c>
      <c r="M31" s="17">
        <v>225</v>
      </c>
      <c r="N31" s="17">
        <v>260</v>
      </c>
      <c r="O31" s="17">
        <v>296</v>
      </c>
      <c r="P31" s="17">
        <v>370</v>
      </c>
      <c r="Q31" s="17">
        <v>440</v>
      </c>
      <c r="R31" s="17">
        <v>515</v>
      </c>
      <c r="S31" s="17">
        <v>585</v>
      </c>
      <c r="T31" s="17">
        <v>655</v>
      </c>
      <c r="U31" s="17">
        <v>725</v>
      </c>
      <c r="V31" s="18" t="e">
        <f t="shared" si="1"/>
        <v>#REF!</v>
      </c>
      <c r="W31" s="18" t="e">
        <f t="shared" si="2"/>
        <v>#REF!</v>
      </c>
      <c r="X31" s="18" t="e">
        <f t="shared" si="3"/>
        <v>#REF!</v>
      </c>
      <c r="Y31" s="18" t="e">
        <f t="shared" si="4"/>
        <v>#REF!</v>
      </c>
    </row>
    <row r="32" spans="2:25" ht="12.75">
      <c r="I32" s="15"/>
      <c r="J32" s="16">
        <v>1000</v>
      </c>
      <c r="K32" s="17">
        <v>180</v>
      </c>
      <c r="L32" s="17">
        <v>220</v>
      </c>
      <c r="M32" s="17">
        <v>255</v>
      </c>
      <c r="N32" s="17">
        <v>292</v>
      </c>
      <c r="O32" s="17">
        <v>330</v>
      </c>
      <c r="P32" s="17">
        <v>407</v>
      </c>
      <c r="Q32" s="17">
        <v>485</v>
      </c>
      <c r="R32" s="17">
        <v>565</v>
      </c>
      <c r="S32" s="17">
        <v>640</v>
      </c>
      <c r="T32" s="17">
        <v>720</v>
      </c>
      <c r="U32" s="17">
        <v>793</v>
      </c>
      <c r="V32" s="18" t="e">
        <f t="shared" si="1"/>
        <v>#REF!</v>
      </c>
      <c r="W32" s="18" t="e">
        <f t="shared" si="2"/>
        <v>#REF!</v>
      </c>
      <c r="X32" s="18" t="e">
        <f t="shared" si="3"/>
        <v>#REF!</v>
      </c>
      <c r="Y32" s="18" t="e">
        <f t="shared" si="4"/>
        <v>#REF!</v>
      </c>
    </row>
    <row r="33" spans="10:25" ht="12.75">
      <c r="J33" s="17">
        <v>1400</v>
      </c>
      <c r="K33" s="17">
        <v>230</v>
      </c>
      <c r="L33" s="17">
        <v>280</v>
      </c>
      <c r="M33" s="17">
        <v>325</v>
      </c>
      <c r="N33" s="17">
        <v>380</v>
      </c>
      <c r="O33" s="17">
        <v>430</v>
      </c>
      <c r="P33" s="17">
        <v>532</v>
      </c>
      <c r="Q33" s="17">
        <v>630</v>
      </c>
      <c r="R33" s="17">
        <v>740</v>
      </c>
      <c r="S33" s="17">
        <v>840</v>
      </c>
      <c r="T33" s="17">
        <v>940</v>
      </c>
      <c r="U33" s="17">
        <v>1040</v>
      </c>
      <c r="V33" s="18" t="e">
        <f t="shared" si="1"/>
        <v>#REF!</v>
      </c>
      <c r="W33" s="18" t="e">
        <f t="shared" si="2"/>
        <v>#REF!</v>
      </c>
      <c r="X33" s="18" t="e">
        <f t="shared" si="3"/>
        <v>#REF!</v>
      </c>
      <c r="Y33" s="18" t="e">
        <f t="shared" si="4"/>
        <v>#REF!</v>
      </c>
    </row>
    <row r="36" spans="10:25" ht="15.75" customHeight="1">
      <c r="J36" s="198" t="s">
        <v>29</v>
      </c>
      <c r="K36" s="198"/>
      <c r="L36" s="198"/>
      <c r="M36" s="198"/>
      <c r="N36" s="198"/>
      <c r="O36" s="198"/>
      <c r="P36" s="198"/>
      <c r="Q36" s="198"/>
      <c r="R36" s="198"/>
      <c r="S36" s="4"/>
      <c r="T36" s="4"/>
      <c r="U36" s="4"/>
      <c r="V36" s="4"/>
      <c r="W36" s="4"/>
      <c r="X36" s="4"/>
    </row>
    <row r="37" spans="10:25" ht="12.75">
      <c r="J37" s="198" t="s">
        <v>30</v>
      </c>
      <c r="K37" s="198"/>
      <c r="L37" s="198"/>
      <c r="M37" s="198"/>
      <c r="N37" s="198"/>
      <c r="O37" s="198"/>
      <c r="P37" s="198"/>
      <c r="Q37" s="198"/>
      <c r="R37" s="198"/>
      <c r="S37" s="4"/>
      <c r="T37" s="4"/>
      <c r="U37" s="4"/>
      <c r="V37" s="4"/>
      <c r="W37" s="4"/>
      <c r="X37" s="4"/>
    </row>
    <row r="38" spans="10:25" ht="12.75">
      <c r="J38" s="198" t="s">
        <v>31</v>
      </c>
      <c r="K38" s="198"/>
      <c r="L38" s="198"/>
      <c r="M38" s="198"/>
      <c r="N38" s="198"/>
      <c r="O38" s="198"/>
      <c r="P38" s="198"/>
      <c r="Q38" s="198"/>
      <c r="R38" s="198"/>
      <c r="S38" s="4"/>
      <c r="T38" s="4"/>
      <c r="U38" s="4"/>
      <c r="V38" s="4"/>
      <c r="W38" s="4"/>
      <c r="X38" s="4"/>
    </row>
    <row r="40" spans="10:25" ht="15" customHeight="1">
      <c r="J40" s="209" t="s">
        <v>32</v>
      </c>
      <c r="K40" s="210" t="s">
        <v>33</v>
      </c>
      <c r="L40" s="211"/>
      <c r="M40" s="211"/>
      <c r="N40" s="211"/>
      <c r="O40" s="211"/>
      <c r="P40" s="211"/>
      <c r="Q40" s="211"/>
      <c r="R40" s="217"/>
      <c r="S40" s="205" t="s">
        <v>34</v>
      </c>
      <c r="T40" s="206"/>
      <c r="U40" s="205" t="s">
        <v>35</v>
      </c>
      <c r="V40" s="206"/>
      <c r="W40" s="214" t="s">
        <v>34</v>
      </c>
      <c r="X40" s="214" t="s">
        <v>35</v>
      </c>
    </row>
    <row r="41" spans="10:25" ht="15" customHeight="1">
      <c r="J41" s="209"/>
      <c r="K41" s="210" t="s">
        <v>36</v>
      </c>
      <c r="L41" s="211"/>
      <c r="M41" s="211"/>
      <c r="N41" s="217"/>
      <c r="O41" s="210" t="s">
        <v>36</v>
      </c>
      <c r="P41" s="211"/>
      <c r="Q41" s="211"/>
      <c r="R41" s="217"/>
      <c r="S41" s="207"/>
      <c r="T41" s="208"/>
      <c r="U41" s="207"/>
      <c r="V41" s="208"/>
      <c r="W41" s="215"/>
      <c r="X41" s="215"/>
    </row>
    <row r="42" spans="10:25" ht="12.75" customHeight="1">
      <c r="J42" s="209"/>
      <c r="K42" s="210" t="s">
        <v>37</v>
      </c>
      <c r="L42" s="211"/>
      <c r="M42" s="211"/>
      <c r="N42" s="217"/>
      <c r="O42" s="210" t="s">
        <v>38</v>
      </c>
      <c r="P42" s="211"/>
      <c r="Q42" s="211"/>
      <c r="R42" s="217"/>
      <c r="S42" s="207"/>
      <c r="T42" s="208"/>
      <c r="U42" s="207"/>
      <c r="V42" s="208"/>
      <c r="W42" s="215"/>
      <c r="X42" s="215"/>
    </row>
    <row r="43" spans="10:25" ht="12.75">
      <c r="J43" s="209"/>
      <c r="K43" s="210" t="s">
        <v>39</v>
      </c>
      <c r="L43" s="211"/>
      <c r="M43" s="211"/>
      <c r="N43" s="211"/>
      <c r="O43" s="211"/>
      <c r="P43" s="211"/>
      <c r="Q43" s="211"/>
      <c r="R43" s="217"/>
      <c r="S43" s="207"/>
      <c r="T43" s="208"/>
      <c r="U43" s="207"/>
      <c r="V43" s="208"/>
      <c r="W43" s="215"/>
      <c r="X43" s="215"/>
    </row>
    <row r="44" spans="10:25" ht="12.75">
      <c r="J44" s="209"/>
      <c r="K44" s="8" t="s">
        <v>40</v>
      </c>
      <c r="L44" s="8" t="s">
        <v>41</v>
      </c>
      <c r="M44" s="8" t="s">
        <v>40</v>
      </c>
      <c r="N44" s="8" t="s">
        <v>41</v>
      </c>
      <c r="O44" s="8" t="s">
        <v>40</v>
      </c>
      <c r="P44" s="8" t="s">
        <v>41</v>
      </c>
      <c r="Q44" s="8" t="s">
        <v>40</v>
      </c>
      <c r="R44" s="8" t="s">
        <v>41</v>
      </c>
      <c r="S44" s="207"/>
      <c r="T44" s="208"/>
      <c r="U44" s="207"/>
      <c r="V44" s="208"/>
      <c r="W44" s="215"/>
      <c r="X44" s="215"/>
    </row>
    <row r="45" spans="10:25" ht="13.5" customHeight="1">
      <c r="J45" s="209"/>
      <c r="K45" s="210" t="s">
        <v>42</v>
      </c>
      <c r="L45" s="211"/>
      <c r="M45" s="211"/>
      <c r="N45" s="211"/>
      <c r="O45" s="211"/>
      <c r="P45" s="211"/>
      <c r="Q45" s="211"/>
      <c r="R45" s="217"/>
      <c r="S45" s="212"/>
      <c r="T45" s="213"/>
      <c r="U45" s="212"/>
      <c r="V45" s="213"/>
      <c r="W45" s="216"/>
      <c r="X45" s="216"/>
    </row>
    <row r="46" spans="10:25" ht="12.75">
      <c r="J46" s="209"/>
      <c r="K46" s="8">
        <v>65</v>
      </c>
      <c r="L46" s="8">
        <v>50</v>
      </c>
      <c r="M46" s="8">
        <v>90</v>
      </c>
      <c r="N46" s="8">
        <v>50</v>
      </c>
      <c r="O46" s="8">
        <v>65</v>
      </c>
      <c r="P46" s="8">
        <v>50</v>
      </c>
      <c r="Q46" s="8">
        <v>90</v>
      </c>
      <c r="R46" s="8">
        <v>50</v>
      </c>
      <c r="S46" s="19">
        <f>(65+50)/2</f>
        <v>57.5</v>
      </c>
      <c r="T46" s="19">
        <f>(90+50)/2</f>
        <v>70</v>
      </c>
      <c r="U46" s="19">
        <f>(65+50)/2</f>
        <v>57.5</v>
      </c>
      <c r="V46" s="19">
        <f>(90+50)/2</f>
        <v>70</v>
      </c>
      <c r="W46" s="20" t="e">
        <f>#REF!</f>
        <v>#REF!</v>
      </c>
      <c r="X46" s="21" t="e">
        <f>#REF!</f>
        <v>#REF!</v>
      </c>
    </row>
    <row r="47" spans="10:25" ht="12.75">
      <c r="J47" s="17">
        <v>25</v>
      </c>
      <c r="K47" s="17">
        <v>31</v>
      </c>
      <c r="L47" s="17">
        <v>23</v>
      </c>
      <c r="M47" s="17">
        <v>41</v>
      </c>
      <c r="N47" s="17">
        <v>22</v>
      </c>
      <c r="O47" s="17">
        <v>28</v>
      </c>
      <c r="P47" s="17">
        <v>22</v>
      </c>
      <c r="Q47" s="17">
        <v>38</v>
      </c>
      <c r="R47" s="17">
        <v>21</v>
      </c>
      <c r="S47" s="22">
        <f>K47+L47</f>
        <v>54</v>
      </c>
      <c r="T47" s="22">
        <f>M47+N47</f>
        <v>63</v>
      </c>
      <c r="U47" s="22">
        <f>O47+P47</f>
        <v>50</v>
      </c>
      <c r="V47" s="22">
        <f>Q47+R47</f>
        <v>59</v>
      </c>
      <c r="W47" s="22" t="e">
        <f>S47+(T47-S47)*($W$46-$S$46)/($T$46-$S$46)</f>
        <v>#REF!</v>
      </c>
      <c r="X47" s="18" t="e">
        <f>U47+(V47-U47)*($X$46-$U$46)/($V$46-$U$46)</f>
        <v>#REF!</v>
      </c>
    </row>
    <row r="48" spans="10:25" ht="12.75">
      <c r="J48" s="17">
        <v>50</v>
      </c>
      <c r="K48" s="17">
        <v>38</v>
      </c>
      <c r="L48" s="17">
        <v>29</v>
      </c>
      <c r="M48" s="17">
        <v>52</v>
      </c>
      <c r="N48" s="17">
        <v>28</v>
      </c>
      <c r="O48" s="17">
        <v>34</v>
      </c>
      <c r="P48" s="17">
        <v>27</v>
      </c>
      <c r="Q48" s="17">
        <v>46</v>
      </c>
      <c r="R48" s="17">
        <v>25</v>
      </c>
      <c r="S48" s="22">
        <f t="shared" ref="S48:S63" si="5">K48+L48</f>
        <v>67</v>
      </c>
      <c r="T48" s="22">
        <f t="shared" ref="T48:T63" si="6">M48+N48</f>
        <v>80</v>
      </c>
      <c r="U48" s="22">
        <f t="shared" ref="U48:U63" si="7">O48+P48</f>
        <v>61</v>
      </c>
      <c r="V48" s="22">
        <f t="shared" ref="V48:V63" si="8">Q48+R48</f>
        <v>71</v>
      </c>
      <c r="W48" s="22" t="e">
        <f t="shared" ref="W48:W63" si="9">S48+(T48-S48)*($W$46-$S$46)/($T$46-$S$46)</f>
        <v>#REF!</v>
      </c>
      <c r="X48" s="18" t="e">
        <f t="shared" ref="X48:X63" si="10">U48+(V48-U48)*($X$46-$U$46)/($V$46-$U$46)</f>
        <v>#REF!</v>
      </c>
    </row>
    <row r="49" spans="10:24" ht="12.75">
      <c r="J49" s="17">
        <v>65</v>
      </c>
      <c r="K49" s="17">
        <v>43</v>
      </c>
      <c r="L49" s="17">
        <v>33</v>
      </c>
      <c r="M49" s="17">
        <v>58</v>
      </c>
      <c r="N49" s="17">
        <v>31</v>
      </c>
      <c r="O49" s="17">
        <v>39</v>
      </c>
      <c r="P49" s="17">
        <v>29</v>
      </c>
      <c r="Q49" s="17">
        <v>52</v>
      </c>
      <c r="R49" s="17">
        <v>28</v>
      </c>
      <c r="S49" s="22">
        <f t="shared" si="5"/>
        <v>76</v>
      </c>
      <c r="T49" s="22">
        <f t="shared" si="6"/>
        <v>89</v>
      </c>
      <c r="U49" s="22">
        <f t="shared" si="7"/>
        <v>68</v>
      </c>
      <c r="V49" s="22">
        <f t="shared" si="8"/>
        <v>80</v>
      </c>
      <c r="W49" s="22" t="e">
        <f t="shared" si="9"/>
        <v>#REF!</v>
      </c>
      <c r="X49" s="18" t="e">
        <f t="shared" si="10"/>
        <v>#REF!</v>
      </c>
    </row>
    <row r="50" spans="10:24" ht="12.75">
      <c r="J50" s="17">
        <v>80</v>
      </c>
      <c r="K50" s="17">
        <v>44</v>
      </c>
      <c r="L50" s="17">
        <v>34</v>
      </c>
      <c r="M50" s="17">
        <v>59</v>
      </c>
      <c r="N50" s="17">
        <v>32</v>
      </c>
      <c r="O50" s="17">
        <v>40</v>
      </c>
      <c r="P50" s="17">
        <v>30</v>
      </c>
      <c r="Q50" s="17">
        <v>52</v>
      </c>
      <c r="R50" s="17">
        <v>29</v>
      </c>
      <c r="S50" s="22">
        <f t="shared" si="5"/>
        <v>78</v>
      </c>
      <c r="T50" s="22">
        <f t="shared" si="6"/>
        <v>91</v>
      </c>
      <c r="U50" s="22">
        <f t="shared" si="7"/>
        <v>70</v>
      </c>
      <c r="V50" s="22">
        <f t="shared" si="8"/>
        <v>81</v>
      </c>
      <c r="W50" s="22" t="e">
        <f t="shared" si="9"/>
        <v>#REF!</v>
      </c>
      <c r="X50" s="18" t="e">
        <f t="shared" si="10"/>
        <v>#REF!</v>
      </c>
    </row>
    <row r="51" spans="10:24" ht="12.75">
      <c r="J51" s="17">
        <v>100</v>
      </c>
      <c r="K51" s="17">
        <v>47</v>
      </c>
      <c r="L51" s="17">
        <v>36</v>
      </c>
      <c r="M51" s="17">
        <v>64</v>
      </c>
      <c r="N51" s="17">
        <v>34</v>
      </c>
      <c r="O51" s="17">
        <v>42</v>
      </c>
      <c r="P51" s="17">
        <v>33</v>
      </c>
      <c r="Q51" s="17">
        <v>56</v>
      </c>
      <c r="R51" s="17">
        <v>30</v>
      </c>
      <c r="S51" s="22">
        <f t="shared" si="5"/>
        <v>83</v>
      </c>
      <c r="T51" s="22">
        <f t="shared" si="6"/>
        <v>98</v>
      </c>
      <c r="U51" s="22">
        <f t="shared" si="7"/>
        <v>75</v>
      </c>
      <c r="V51" s="22">
        <f t="shared" si="8"/>
        <v>86</v>
      </c>
      <c r="W51" s="22" t="e">
        <f t="shared" si="9"/>
        <v>#REF!</v>
      </c>
      <c r="X51" s="18" t="e">
        <f t="shared" si="10"/>
        <v>#REF!</v>
      </c>
    </row>
    <row r="52" spans="10:24" ht="12.75">
      <c r="J52" s="17">
        <v>125</v>
      </c>
      <c r="K52" s="17">
        <v>52</v>
      </c>
      <c r="L52" s="17">
        <v>40</v>
      </c>
      <c r="M52" s="17">
        <v>70</v>
      </c>
      <c r="N52" s="17">
        <v>38</v>
      </c>
      <c r="O52" s="17">
        <v>46</v>
      </c>
      <c r="P52" s="17">
        <v>35</v>
      </c>
      <c r="Q52" s="17">
        <v>62</v>
      </c>
      <c r="R52" s="17">
        <v>34</v>
      </c>
      <c r="S52" s="22">
        <f t="shared" si="5"/>
        <v>92</v>
      </c>
      <c r="T52" s="22">
        <f t="shared" si="6"/>
        <v>108</v>
      </c>
      <c r="U52" s="22">
        <f t="shared" si="7"/>
        <v>81</v>
      </c>
      <c r="V52" s="22">
        <f t="shared" si="8"/>
        <v>96</v>
      </c>
      <c r="W52" s="22" t="e">
        <f t="shared" si="9"/>
        <v>#REF!</v>
      </c>
      <c r="X52" s="18" t="e">
        <f t="shared" si="10"/>
        <v>#REF!</v>
      </c>
    </row>
    <row r="53" spans="10:24" ht="12.75">
      <c r="J53" s="17">
        <v>150</v>
      </c>
      <c r="K53" s="17">
        <v>59</v>
      </c>
      <c r="L53" s="17">
        <v>45</v>
      </c>
      <c r="M53" s="17">
        <v>78</v>
      </c>
      <c r="N53" s="17">
        <v>42</v>
      </c>
      <c r="O53" s="17">
        <v>52</v>
      </c>
      <c r="P53" s="17">
        <v>40</v>
      </c>
      <c r="Q53" s="17">
        <v>69</v>
      </c>
      <c r="R53" s="17">
        <v>37</v>
      </c>
      <c r="S53" s="22">
        <f t="shared" si="5"/>
        <v>104</v>
      </c>
      <c r="T53" s="22">
        <f t="shared" si="6"/>
        <v>120</v>
      </c>
      <c r="U53" s="22">
        <f t="shared" si="7"/>
        <v>92</v>
      </c>
      <c r="V53" s="22">
        <f t="shared" si="8"/>
        <v>106</v>
      </c>
      <c r="W53" s="22" t="e">
        <f t="shared" si="9"/>
        <v>#REF!</v>
      </c>
      <c r="X53" s="18" t="e">
        <f t="shared" si="10"/>
        <v>#REF!</v>
      </c>
    </row>
    <row r="54" spans="10:24" ht="12.75">
      <c r="J54" s="17">
        <v>200</v>
      </c>
      <c r="K54" s="17">
        <v>66</v>
      </c>
      <c r="L54" s="17">
        <v>51</v>
      </c>
      <c r="M54" s="17">
        <v>87</v>
      </c>
      <c r="N54" s="17">
        <v>46</v>
      </c>
      <c r="O54" s="17">
        <v>57</v>
      </c>
      <c r="P54" s="17">
        <v>43</v>
      </c>
      <c r="Q54" s="17">
        <v>77</v>
      </c>
      <c r="R54" s="17">
        <v>41</v>
      </c>
      <c r="S54" s="22">
        <f t="shared" si="5"/>
        <v>117</v>
      </c>
      <c r="T54" s="22">
        <f t="shared" si="6"/>
        <v>133</v>
      </c>
      <c r="U54" s="22">
        <f t="shared" si="7"/>
        <v>100</v>
      </c>
      <c r="V54" s="22">
        <f t="shared" si="8"/>
        <v>118</v>
      </c>
      <c r="W54" s="22" t="e">
        <f t="shared" si="9"/>
        <v>#REF!</v>
      </c>
      <c r="X54" s="18" t="e">
        <f t="shared" si="10"/>
        <v>#REF!</v>
      </c>
    </row>
    <row r="55" spans="10:24" ht="12.75">
      <c r="J55" s="17">
        <v>250</v>
      </c>
      <c r="K55" s="17">
        <v>71</v>
      </c>
      <c r="L55" s="17">
        <v>54</v>
      </c>
      <c r="M55" s="17">
        <v>95</v>
      </c>
      <c r="N55" s="17">
        <v>51</v>
      </c>
      <c r="O55" s="17">
        <v>62</v>
      </c>
      <c r="P55" s="17">
        <v>47</v>
      </c>
      <c r="Q55" s="17">
        <v>83</v>
      </c>
      <c r="R55" s="17">
        <v>44</v>
      </c>
      <c r="S55" s="22">
        <f t="shared" si="5"/>
        <v>125</v>
      </c>
      <c r="T55" s="22">
        <f t="shared" si="6"/>
        <v>146</v>
      </c>
      <c r="U55" s="22">
        <f t="shared" si="7"/>
        <v>109</v>
      </c>
      <c r="V55" s="22">
        <f t="shared" si="8"/>
        <v>127</v>
      </c>
      <c r="W55" s="22" t="e">
        <f t="shared" si="9"/>
        <v>#REF!</v>
      </c>
      <c r="X55" s="18" t="e">
        <f t="shared" si="10"/>
        <v>#REF!</v>
      </c>
    </row>
    <row r="56" spans="10:24" ht="12.75">
      <c r="J56" s="17">
        <v>300</v>
      </c>
      <c r="K56" s="17">
        <v>78</v>
      </c>
      <c r="L56" s="17">
        <v>59</v>
      </c>
      <c r="M56" s="17">
        <v>105</v>
      </c>
      <c r="N56" s="17">
        <v>55</v>
      </c>
      <c r="O56" s="17">
        <v>68</v>
      </c>
      <c r="P56" s="17">
        <v>51</v>
      </c>
      <c r="Q56" s="17">
        <v>90</v>
      </c>
      <c r="R56" s="17">
        <v>48</v>
      </c>
      <c r="S56" s="22">
        <f t="shared" si="5"/>
        <v>137</v>
      </c>
      <c r="T56" s="22">
        <f t="shared" si="6"/>
        <v>160</v>
      </c>
      <c r="U56" s="22">
        <f t="shared" si="7"/>
        <v>119</v>
      </c>
      <c r="V56" s="22">
        <f t="shared" si="8"/>
        <v>138</v>
      </c>
      <c r="W56" s="22" t="e">
        <f t="shared" si="9"/>
        <v>#REF!</v>
      </c>
      <c r="X56" s="18" t="e">
        <f t="shared" si="10"/>
        <v>#REF!</v>
      </c>
    </row>
    <row r="57" spans="10:24" ht="12.75">
      <c r="J57" s="17">
        <v>350</v>
      </c>
      <c r="K57" s="17">
        <v>87</v>
      </c>
      <c r="L57" s="17">
        <v>65</v>
      </c>
      <c r="M57" s="17">
        <v>114</v>
      </c>
      <c r="N57" s="17">
        <v>59</v>
      </c>
      <c r="O57" s="17">
        <v>74</v>
      </c>
      <c r="P57" s="17">
        <v>56</v>
      </c>
      <c r="Q57" s="17">
        <v>97</v>
      </c>
      <c r="R57" s="17">
        <v>52</v>
      </c>
      <c r="S57" s="22">
        <f t="shared" si="5"/>
        <v>152</v>
      </c>
      <c r="T57" s="22">
        <f t="shared" si="6"/>
        <v>173</v>
      </c>
      <c r="U57" s="22">
        <f t="shared" si="7"/>
        <v>130</v>
      </c>
      <c r="V57" s="22">
        <f t="shared" si="8"/>
        <v>149</v>
      </c>
      <c r="W57" s="22" t="e">
        <f t="shared" si="9"/>
        <v>#REF!</v>
      </c>
      <c r="X57" s="18" t="e">
        <f t="shared" si="10"/>
        <v>#REF!</v>
      </c>
    </row>
    <row r="58" spans="10:24" ht="12.75">
      <c r="J58" s="17">
        <v>400</v>
      </c>
      <c r="K58" s="17">
        <v>93</v>
      </c>
      <c r="L58" s="17">
        <v>69</v>
      </c>
      <c r="M58" s="17">
        <v>120</v>
      </c>
      <c r="N58" s="17">
        <v>63</v>
      </c>
      <c r="O58" s="17">
        <v>78</v>
      </c>
      <c r="P58" s="17">
        <v>58</v>
      </c>
      <c r="Q58" s="17">
        <v>104</v>
      </c>
      <c r="R58" s="17">
        <v>54</v>
      </c>
      <c r="S58" s="22">
        <f t="shared" si="5"/>
        <v>162</v>
      </c>
      <c r="T58" s="22">
        <f t="shared" si="6"/>
        <v>183</v>
      </c>
      <c r="U58" s="22">
        <f t="shared" si="7"/>
        <v>136</v>
      </c>
      <c r="V58" s="22">
        <f t="shared" si="8"/>
        <v>158</v>
      </c>
      <c r="W58" s="22" t="e">
        <f t="shared" si="9"/>
        <v>#REF!</v>
      </c>
      <c r="X58" s="18" t="e">
        <f t="shared" si="10"/>
        <v>#REF!</v>
      </c>
    </row>
    <row r="59" spans="10:24" ht="12.75">
      <c r="J59" s="17">
        <v>450</v>
      </c>
      <c r="K59" s="17">
        <v>100</v>
      </c>
      <c r="L59" s="17">
        <v>74</v>
      </c>
      <c r="M59" s="17">
        <v>130</v>
      </c>
      <c r="N59" s="17">
        <v>67</v>
      </c>
      <c r="O59" s="17">
        <v>83</v>
      </c>
      <c r="P59" s="17">
        <v>62</v>
      </c>
      <c r="Q59" s="17">
        <v>111</v>
      </c>
      <c r="R59" s="17">
        <v>58</v>
      </c>
      <c r="S59" s="22">
        <f t="shared" si="5"/>
        <v>174</v>
      </c>
      <c r="T59" s="22">
        <f t="shared" si="6"/>
        <v>197</v>
      </c>
      <c r="U59" s="22">
        <f t="shared" si="7"/>
        <v>145</v>
      </c>
      <c r="V59" s="22">
        <f t="shared" si="8"/>
        <v>169</v>
      </c>
      <c r="W59" s="22" t="e">
        <f t="shared" si="9"/>
        <v>#REF!</v>
      </c>
      <c r="X59" s="18" t="e">
        <f t="shared" si="10"/>
        <v>#REF!</v>
      </c>
    </row>
    <row r="60" spans="10:24" ht="12.75">
      <c r="J60" s="17">
        <v>500</v>
      </c>
      <c r="K60" s="17">
        <v>106</v>
      </c>
      <c r="L60" s="17">
        <v>78</v>
      </c>
      <c r="M60" s="17">
        <v>140</v>
      </c>
      <c r="N60" s="17">
        <v>71</v>
      </c>
      <c r="O60" s="17">
        <v>90</v>
      </c>
      <c r="P60" s="17">
        <v>67</v>
      </c>
      <c r="Q60" s="17">
        <v>119</v>
      </c>
      <c r="R60" s="17">
        <v>62</v>
      </c>
      <c r="S60" s="22">
        <f t="shared" si="5"/>
        <v>184</v>
      </c>
      <c r="T60" s="22">
        <f t="shared" si="6"/>
        <v>211</v>
      </c>
      <c r="U60" s="22">
        <f t="shared" si="7"/>
        <v>157</v>
      </c>
      <c r="V60" s="22">
        <f t="shared" si="8"/>
        <v>181</v>
      </c>
      <c r="W60" s="22" t="e">
        <f t="shared" si="9"/>
        <v>#REF!</v>
      </c>
      <c r="X60" s="18" t="e">
        <f t="shared" si="10"/>
        <v>#REF!</v>
      </c>
    </row>
    <row r="61" spans="10:24" ht="12.75">
      <c r="J61" s="17">
        <v>600</v>
      </c>
      <c r="K61" s="17">
        <v>120</v>
      </c>
      <c r="L61" s="17">
        <v>89</v>
      </c>
      <c r="M61" s="17">
        <v>160</v>
      </c>
      <c r="N61" s="17">
        <v>81</v>
      </c>
      <c r="O61" s="17">
        <v>101</v>
      </c>
      <c r="P61" s="17">
        <v>75</v>
      </c>
      <c r="Q61" s="17">
        <v>134</v>
      </c>
      <c r="R61" s="17">
        <v>69</v>
      </c>
      <c r="S61" s="22">
        <f t="shared" si="5"/>
        <v>209</v>
      </c>
      <c r="T61" s="22">
        <f t="shared" si="6"/>
        <v>241</v>
      </c>
      <c r="U61" s="22">
        <f t="shared" si="7"/>
        <v>176</v>
      </c>
      <c r="V61" s="22">
        <f t="shared" si="8"/>
        <v>203</v>
      </c>
      <c r="W61" s="22" t="e">
        <f t="shared" si="9"/>
        <v>#REF!</v>
      </c>
      <c r="X61" s="18" t="e">
        <f t="shared" si="10"/>
        <v>#REF!</v>
      </c>
    </row>
    <row r="62" spans="10:24" ht="12.75">
      <c r="J62" s="17">
        <v>700</v>
      </c>
      <c r="K62" s="17">
        <v>134</v>
      </c>
      <c r="L62" s="17">
        <v>96</v>
      </c>
      <c r="M62" s="17">
        <v>175</v>
      </c>
      <c r="N62" s="17">
        <v>86</v>
      </c>
      <c r="O62" s="17">
        <v>108</v>
      </c>
      <c r="P62" s="17">
        <v>80</v>
      </c>
      <c r="Q62" s="17">
        <v>146</v>
      </c>
      <c r="R62" s="17">
        <v>74</v>
      </c>
      <c r="S62" s="22">
        <f t="shared" si="5"/>
        <v>230</v>
      </c>
      <c r="T62" s="22">
        <f t="shared" si="6"/>
        <v>261</v>
      </c>
      <c r="U62" s="22">
        <f t="shared" si="7"/>
        <v>188</v>
      </c>
      <c r="V62" s="22">
        <f t="shared" si="8"/>
        <v>220</v>
      </c>
      <c r="W62" s="22" t="e">
        <f t="shared" si="9"/>
        <v>#REF!</v>
      </c>
      <c r="X62" s="18" t="e">
        <f t="shared" si="10"/>
        <v>#REF!</v>
      </c>
    </row>
    <row r="63" spans="10:24" ht="12.75">
      <c r="J63" s="17">
        <v>800</v>
      </c>
      <c r="K63" s="17">
        <v>145</v>
      </c>
      <c r="L63" s="17">
        <v>105</v>
      </c>
      <c r="M63" s="17">
        <v>194</v>
      </c>
      <c r="N63" s="17">
        <v>94</v>
      </c>
      <c r="O63" s="17">
        <v>120</v>
      </c>
      <c r="P63" s="17">
        <v>88</v>
      </c>
      <c r="Q63" s="17">
        <v>160</v>
      </c>
      <c r="R63" s="17">
        <v>80</v>
      </c>
      <c r="S63" s="22">
        <f t="shared" si="5"/>
        <v>250</v>
      </c>
      <c r="T63" s="22">
        <f t="shared" si="6"/>
        <v>288</v>
      </c>
      <c r="U63" s="22">
        <f t="shared" si="7"/>
        <v>208</v>
      </c>
      <c r="V63" s="22">
        <f t="shared" si="8"/>
        <v>240</v>
      </c>
      <c r="W63" s="22" t="e">
        <f t="shared" si="9"/>
        <v>#REF!</v>
      </c>
      <c r="X63" s="18" t="e">
        <f t="shared" si="10"/>
        <v>#REF!</v>
      </c>
    </row>
    <row r="66" spans="10:28" ht="12.75">
      <c r="J66" s="198" t="s">
        <v>43</v>
      </c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</row>
    <row r="67" spans="10:28" ht="12.75">
      <c r="J67" s="198" t="s">
        <v>44</v>
      </c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</row>
    <row r="69" spans="10:28" ht="12" customHeight="1">
      <c r="J69" s="199" t="s">
        <v>32</v>
      </c>
      <c r="K69" s="202" t="s">
        <v>45</v>
      </c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4"/>
      <c r="W69" s="205" t="s">
        <v>34</v>
      </c>
      <c r="X69" s="206"/>
      <c r="Y69" s="205" t="s">
        <v>35</v>
      </c>
      <c r="Z69" s="206"/>
      <c r="AA69" s="214" t="s">
        <v>34</v>
      </c>
      <c r="AB69" s="214" t="s">
        <v>35</v>
      </c>
    </row>
    <row r="70" spans="10:28" ht="12" customHeight="1">
      <c r="J70" s="200"/>
      <c r="K70" s="202" t="s">
        <v>46</v>
      </c>
      <c r="L70" s="203"/>
      <c r="M70" s="203"/>
      <c r="N70" s="203"/>
      <c r="O70" s="203"/>
      <c r="P70" s="204"/>
      <c r="Q70" s="222" t="s">
        <v>46</v>
      </c>
      <c r="R70" s="223"/>
      <c r="S70" s="223"/>
      <c r="T70" s="223"/>
      <c r="U70" s="223"/>
      <c r="V70" s="224"/>
      <c r="W70" s="207"/>
      <c r="X70" s="208"/>
      <c r="Y70" s="207"/>
      <c r="Z70" s="208"/>
      <c r="AA70" s="215"/>
      <c r="AB70" s="215"/>
    </row>
    <row r="71" spans="10:28" ht="12" customHeight="1">
      <c r="J71" s="200"/>
      <c r="K71" s="225" t="s">
        <v>37</v>
      </c>
      <c r="L71" s="225"/>
      <c r="M71" s="225"/>
      <c r="N71" s="225"/>
      <c r="O71" s="225"/>
      <c r="P71" s="225"/>
      <c r="Q71" s="226" t="s">
        <v>38</v>
      </c>
      <c r="R71" s="226"/>
      <c r="S71" s="226"/>
      <c r="T71" s="226"/>
      <c r="U71" s="226"/>
      <c r="V71" s="226"/>
      <c r="W71" s="207"/>
      <c r="X71" s="208"/>
      <c r="Y71" s="207"/>
      <c r="Z71" s="208"/>
      <c r="AA71" s="215"/>
      <c r="AB71" s="215"/>
    </row>
    <row r="72" spans="10:28" ht="12" customHeight="1">
      <c r="J72" s="200"/>
      <c r="K72" s="222" t="s">
        <v>47</v>
      </c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4"/>
      <c r="W72" s="207"/>
      <c r="X72" s="208"/>
      <c r="Y72" s="207"/>
      <c r="Z72" s="208"/>
      <c r="AA72" s="215"/>
      <c r="AB72" s="215"/>
    </row>
    <row r="73" spans="10:28" ht="12" customHeight="1">
      <c r="J73" s="200"/>
      <c r="K73" s="23" t="s">
        <v>40</v>
      </c>
      <c r="L73" s="23" t="s">
        <v>41</v>
      </c>
      <c r="M73" s="23" t="s">
        <v>40</v>
      </c>
      <c r="N73" s="23" t="s">
        <v>41</v>
      </c>
      <c r="O73" s="23" t="s">
        <v>40</v>
      </c>
      <c r="P73" s="23" t="s">
        <v>41</v>
      </c>
      <c r="Q73" s="23" t="s">
        <v>40</v>
      </c>
      <c r="R73" s="23" t="s">
        <v>41</v>
      </c>
      <c r="S73" s="24" t="s">
        <v>40</v>
      </c>
      <c r="T73" s="24" t="s">
        <v>41</v>
      </c>
      <c r="U73" s="25" t="s">
        <v>40</v>
      </c>
      <c r="V73" s="24" t="s">
        <v>41</v>
      </c>
      <c r="W73" s="207"/>
      <c r="X73" s="208"/>
      <c r="Y73" s="207"/>
      <c r="Z73" s="208"/>
      <c r="AA73" s="215"/>
      <c r="AB73" s="215"/>
    </row>
    <row r="74" spans="10:28" ht="12" customHeight="1">
      <c r="J74" s="200"/>
      <c r="K74" s="202" t="s">
        <v>48</v>
      </c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4"/>
      <c r="W74" s="207"/>
      <c r="X74" s="208"/>
      <c r="Y74" s="207"/>
      <c r="Z74" s="208"/>
      <c r="AA74" s="215"/>
      <c r="AB74" s="215"/>
    </row>
    <row r="75" spans="10:28" ht="12" customHeight="1">
      <c r="J75" s="201"/>
      <c r="K75" s="23">
        <v>65</v>
      </c>
      <c r="L75" s="23">
        <v>50</v>
      </c>
      <c r="M75" s="23">
        <v>90</v>
      </c>
      <c r="N75" s="23">
        <v>50</v>
      </c>
      <c r="O75" s="23">
        <v>110</v>
      </c>
      <c r="P75" s="23">
        <v>50</v>
      </c>
      <c r="Q75" s="23">
        <v>65</v>
      </c>
      <c r="R75" s="23">
        <v>50</v>
      </c>
      <c r="S75" s="26">
        <v>90</v>
      </c>
      <c r="T75" s="26">
        <v>50</v>
      </c>
      <c r="U75" s="25">
        <v>110</v>
      </c>
      <c r="V75" s="26">
        <v>50</v>
      </c>
      <c r="W75" s="19">
        <f>(65+50)/2</f>
        <v>57.5</v>
      </c>
      <c r="X75" s="19">
        <f>(90+50)/2</f>
        <v>70</v>
      </c>
      <c r="Y75" s="19">
        <f>(65+50)/2</f>
        <v>57.5</v>
      </c>
      <c r="Z75" s="19">
        <f>(90+50)/2</f>
        <v>70</v>
      </c>
      <c r="AA75" s="9" t="e">
        <f>#REF!</f>
        <v>#REF!</v>
      </c>
      <c r="AB75" s="9" t="e">
        <f>#REF!</f>
        <v>#REF!</v>
      </c>
    </row>
    <row r="76" spans="10:28" ht="12.75">
      <c r="J76" s="16">
        <v>25</v>
      </c>
      <c r="K76" s="27">
        <v>15</v>
      </c>
      <c r="L76" s="27">
        <v>10</v>
      </c>
      <c r="M76" s="27">
        <v>22</v>
      </c>
      <c r="N76" s="27">
        <v>9</v>
      </c>
      <c r="O76" s="27">
        <v>27</v>
      </c>
      <c r="P76" s="27">
        <v>9</v>
      </c>
      <c r="Q76" s="27">
        <v>14</v>
      </c>
      <c r="R76" s="27">
        <v>9</v>
      </c>
      <c r="S76" s="28">
        <v>20</v>
      </c>
      <c r="T76" s="28">
        <v>9</v>
      </c>
      <c r="U76" s="28">
        <v>24</v>
      </c>
      <c r="V76" s="28">
        <v>8</v>
      </c>
      <c r="W76" s="18">
        <f>K76+L76</f>
        <v>25</v>
      </c>
      <c r="X76" s="18">
        <f>M76+N76</f>
        <v>31</v>
      </c>
      <c r="Y76" s="18">
        <f>Q76+R76</f>
        <v>23</v>
      </c>
      <c r="Z76" s="18">
        <f>S76+T76</f>
        <v>29</v>
      </c>
      <c r="AA76" s="18" t="e">
        <f>W76+(X76-W76)*($AA$75-$W$75)/($X$75-$W$75)</f>
        <v>#REF!</v>
      </c>
      <c r="AB76" s="18" t="e">
        <f>Y76+(Z76-Y76)*($AB$75-$Y$75)/($Z$75-$Y$75)</f>
        <v>#REF!</v>
      </c>
    </row>
    <row r="77" spans="10:28" ht="12.75">
      <c r="J77" s="16">
        <v>30</v>
      </c>
      <c r="K77" s="27">
        <v>16</v>
      </c>
      <c r="L77" s="27">
        <v>11</v>
      </c>
      <c r="M77" s="27">
        <v>23</v>
      </c>
      <c r="N77" s="27">
        <v>10</v>
      </c>
      <c r="O77" s="27">
        <v>28</v>
      </c>
      <c r="P77" s="27">
        <v>9</v>
      </c>
      <c r="Q77" s="27">
        <v>15</v>
      </c>
      <c r="R77" s="27">
        <v>10</v>
      </c>
      <c r="S77" s="28">
        <v>21</v>
      </c>
      <c r="T77" s="28">
        <v>9</v>
      </c>
      <c r="U77" s="28">
        <v>26</v>
      </c>
      <c r="V77" s="28">
        <v>9</v>
      </c>
      <c r="W77" s="18">
        <f t="shared" ref="W77:W98" si="11">K77+L77</f>
        <v>27</v>
      </c>
      <c r="X77" s="18">
        <f t="shared" ref="X77:X98" si="12">M77+N77</f>
        <v>33</v>
      </c>
      <c r="Y77" s="18">
        <f t="shared" ref="Y77:Y98" si="13">Q77+R77</f>
        <v>25</v>
      </c>
      <c r="Z77" s="18">
        <f t="shared" ref="Z77:Z98" si="14">S77+T77</f>
        <v>30</v>
      </c>
      <c r="AA77" s="18" t="e">
        <f t="shared" ref="AA77:AA98" si="15">W77+(X77-W77)*($AA$75-$W$75)/($X$75-$W$75)</f>
        <v>#REF!</v>
      </c>
      <c r="AB77" s="18" t="e">
        <f t="shared" ref="AB77:AB98" si="16">Y77+(Z77-Y77)*($AB$75-$Y$75)/($Z$75-$Y$75)</f>
        <v>#REF!</v>
      </c>
    </row>
    <row r="78" spans="10:28" ht="12.75">
      <c r="J78" s="16">
        <v>40</v>
      </c>
      <c r="K78" s="27">
        <v>18</v>
      </c>
      <c r="L78" s="27">
        <v>12</v>
      </c>
      <c r="M78" s="27">
        <v>25</v>
      </c>
      <c r="N78" s="27">
        <v>11</v>
      </c>
      <c r="O78" s="27">
        <v>31</v>
      </c>
      <c r="P78" s="27">
        <v>10</v>
      </c>
      <c r="Q78" s="27">
        <v>15</v>
      </c>
      <c r="R78" s="27">
        <v>11</v>
      </c>
      <c r="S78" s="28">
        <v>22</v>
      </c>
      <c r="T78" s="28">
        <v>10</v>
      </c>
      <c r="U78" s="28">
        <v>28</v>
      </c>
      <c r="V78" s="28">
        <v>9</v>
      </c>
      <c r="W78" s="18">
        <f t="shared" si="11"/>
        <v>30</v>
      </c>
      <c r="X78" s="18">
        <f t="shared" si="12"/>
        <v>36</v>
      </c>
      <c r="Y78" s="18">
        <f t="shared" si="13"/>
        <v>26</v>
      </c>
      <c r="Z78" s="18">
        <f t="shared" si="14"/>
        <v>32</v>
      </c>
      <c r="AA78" s="18" t="e">
        <f t="shared" si="15"/>
        <v>#REF!</v>
      </c>
      <c r="AB78" s="18" t="e">
        <f t="shared" si="16"/>
        <v>#REF!</v>
      </c>
    </row>
    <row r="79" spans="10:28" ht="12.75">
      <c r="J79" s="16">
        <v>50</v>
      </c>
      <c r="K79" s="27">
        <v>19</v>
      </c>
      <c r="L79" s="27">
        <v>13</v>
      </c>
      <c r="M79" s="27">
        <v>28</v>
      </c>
      <c r="N79" s="27">
        <v>12</v>
      </c>
      <c r="O79" s="27">
        <v>34</v>
      </c>
      <c r="P79" s="27">
        <v>11</v>
      </c>
      <c r="Q79" s="27">
        <v>17</v>
      </c>
      <c r="R79" s="27">
        <v>12</v>
      </c>
      <c r="S79" s="28">
        <v>24</v>
      </c>
      <c r="T79" s="28">
        <v>11</v>
      </c>
      <c r="U79" s="28">
        <v>30</v>
      </c>
      <c r="V79" s="28">
        <v>10</v>
      </c>
      <c r="W79" s="18">
        <f t="shared" si="11"/>
        <v>32</v>
      </c>
      <c r="X79" s="18">
        <f t="shared" si="12"/>
        <v>40</v>
      </c>
      <c r="Y79" s="18">
        <f t="shared" si="13"/>
        <v>29</v>
      </c>
      <c r="Z79" s="18">
        <f t="shared" si="14"/>
        <v>35</v>
      </c>
      <c r="AA79" s="18" t="e">
        <f t="shared" si="15"/>
        <v>#REF!</v>
      </c>
      <c r="AB79" s="18" t="e">
        <f t="shared" si="16"/>
        <v>#REF!</v>
      </c>
    </row>
    <row r="80" spans="10:28" ht="12.75">
      <c r="J80" s="16">
        <v>65</v>
      </c>
      <c r="K80" s="27">
        <v>23</v>
      </c>
      <c r="L80" s="27">
        <v>16</v>
      </c>
      <c r="M80" s="27">
        <v>33</v>
      </c>
      <c r="N80" s="27">
        <v>14</v>
      </c>
      <c r="O80" s="27">
        <v>40</v>
      </c>
      <c r="P80" s="27">
        <v>12</v>
      </c>
      <c r="Q80" s="27">
        <v>20</v>
      </c>
      <c r="R80" s="27">
        <v>14</v>
      </c>
      <c r="S80" s="28">
        <v>29</v>
      </c>
      <c r="T80" s="28">
        <v>13</v>
      </c>
      <c r="U80" s="28">
        <v>34</v>
      </c>
      <c r="V80" s="28">
        <v>11</v>
      </c>
      <c r="W80" s="18">
        <f t="shared" si="11"/>
        <v>39</v>
      </c>
      <c r="X80" s="18">
        <f t="shared" si="12"/>
        <v>47</v>
      </c>
      <c r="Y80" s="18">
        <f t="shared" si="13"/>
        <v>34</v>
      </c>
      <c r="Z80" s="18">
        <f t="shared" si="14"/>
        <v>42</v>
      </c>
      <c r="AA80" s="18" t="e">
        <f t="shared" si="15"/>
        <v>#REF!</v>
      </c>
      <c r="AB80" s="18" t="e">
        <f t="shared" si="16"/>
        <v>#REF!</v>
      </c>
    </row>
    <row r="81" spans="10:28" ht="12.75">
      <c r="J81" s="16">
        <v>80</v>
      </c>
      <c r="K81" s="27">
        <v>25</v>
      </c>
      <c r="L81" s="27">
        <v>17</v>
      </c>
      <c r="M81" s="27">
        <v>35</v>
      </c>
      <c r="N81" s="27">
        <v>15</v>
      </c>
      <c r="O81" s="27">
        <v>44</v>
      </c>
      <c r="P81" s="27">
        <v>13</v>
      </c>
      <c r="Q81" s="27">
        <v>22</v>
      </c>
      <c r="R81" s="27">
        <v>15</v>
      </c>
      <c r="S81" s="28">
        <v>31</v>
      </c>
      <c r="T81" s="28">
        <v>14</v>
      </c>
      <c r="U81" s="28">
        <v>38</v>
      </c>
      <c r="V81" s="28">
        <v>12</v>
      </c>
      <c r="W81" s="18">
        <f t="shared" si="11"/>
        <v>42</v>
      </c>
      <c r="X81" s="18">
        <f t="shared" si="12"/>
        <v>50</v>
      </c>
      <c r="Y81" s="18">
        <f t="shared" si="13"/>
        <v>37</v>
      </c>
      <c r="Z81" s="18">
        <f t="shared" si="14"/>
        <v>45</v>
      </c>
      <c r="AA81" s="18" t="e">
        <f t="shared" si="15"/>
        <v>#REF!</v>
      </c>
      <c r="AB81" s="18" t="e">
        <f t="shared" si="16"/>
        <v>#REF!</v>
      </c>
    </row>
    <row r="82" spans="10:28" ht="12.75">
      <c r="J82" s="16">
        <v>100</v>
      </c>
      <c r="K82" s="27">
        <v>28</v>
      </c>
      <c r="L82" s="27">
        <v>19</v>
      </c>
      <c r="M82" s="27">
        <v>40</v>
      </c>
      <c r="N82" s="27">
        <v>16</v>
      </c>
      <c r="O82" s="27">
        <v>49</v>
      </c>
      <c r="P82" s="27">
        <v>15</v>
      </c>
      <c r="Q82" s="27">
        <v>24</v>
      </c>
      <c r="R82" s="27">
        <v>16</v>
      </c>
      <c r="S82" s="28">
        <v>35</v>
      </c>
      <c r="T82" s="28">
        <v>15</v>
      </c>
      <c r="U82" s="28">
        <v>41</v>
      </c>
      <c r="V82" s="28">
        <v>13</v>
      </c>
      <c r="W82" s="18">
        <f t="shared" si="11"/>
        <v>47</v>
      </c>
      <c r="X82" s="18">
        <f t="shared" si="12"/>
        <v>56</v>
      </c>
      <c r="Y82" s="18">
        <f t="shared" si="13"/>
        <v>40</v>
      </c>
      <c r="Z82" s="18">
        <f t="shared" si="14"/>
        <v>50</v>
      </c>
      <c r="AA82" s="18" t="e">
        <f t="shared" si="15"/>
        <v>#REF!</v>
      </c>
      <c r="AB82" s="18" t="e">
        <f t="shared" si="16"/>
        <v>#REF!</v>
      </c>
    </row>
    <row r="83" spans="10:28" ht="12.75">
      <c r="J83" s="16">
        <v>125</v>
      </c>
      <c r="K83" s="27">
        <v>29</v>
      </c>
      <c r="L83" s="27">
        <v>20</v>
      </c>
      <c r="M83" s="27">
        <v>42</v>
      </c>
      <c r="N83" s="27">
        <v>17</v>
      </c>
      <c r="O83" s="27">
        <v>52</v>
      </c>
      <c r="P83" s="27">
        <v>15</v>
      </c>
      <c r="Q83" s="27">
        <v>27</v>
      </c>
      <c r="R83" s="27">
        <v>18</v>
      </c>
      <c r="S83" s="28">
        <v>36</v>
      </c>
      <c r="T83" s="28">
        <v>15</v>
      </c>
      <c r="U83" s="28">
        <v>43</v>
      </c>
      <c r="V83" s="28">
        <v>14</v>
      </c>
      <c r="W83" s="18">
        <f t="shared" si="11"/>
        <v>49</v>
      </c>
      <c r="X83" s="18">
        <f t="shared" si="12"/>
        <v>59</v>
      </c>
      <c r="Y83" s="18">
        <f t="shared" si="13"/>
        <v>45</v>
      </c>
      <c r="Z83" s="18">
        <f t="shared" si="14"/>
        <v>51</v>
      </c>
      <c r="AA83" s="18" t="e">
        <f t="shared" si="15"/>
        <v>#REF!</v>
      </c>
      <c r="AB83" s="18" t="e">
        <f t="shared" si="16"/>
        <v>#REF!</v>
      </c>
    </row>
    <row r="84" spans="10:28" ht="12.75">
      <c r="J84" s="16">
        <v>150</v>
      </c>
      <c r="K84" s="27">
        <v>33</v>
      </c>
      <c r="L84" s="27">
        <v>22</v>
      </c>
      <c r="M84" s="27">
        <v>46</v>
      </c>
      <c r="N84" s="27">
        <v>19</v>
      </c>
      <c r="O84" s="27">
        <v>56</v>
      </c>
      <c r="P84" s="27">
        <v>16</v>
      </c>
      <c r="Q84" s="27">
        <v>28</v>
      </c>
      <c r="R84" s="27">
        <v>19</v>
      </c>
      <c r="S84" s="28">
        <v>38</v>
      </c>
      <c r="T84" s="28">
        <v>16</v>
      </c>
      <c r="U84" s="28">
        <v>47</v>
      </c>
      <c r="V84" s="28">
        <v>15</v>
      </c>
      <c r="W84" s="18">
        <f t="shared" si="11"/>
        <v>55</v>
      </c>
      <c r="X84" s="18">
        <f t="shared" si="12"/>
        <v>65</v>
      </c>
      <c r="Y84" s="18">
        <f t="shared" si="13"/>
        <v>47</v>
      </c>
      <c r="Z84" s="18">
        <f t="shared" si="14"/>
        <v>54</v>
      </c>
      <c r="AA84" s="18" t="e">
        <f t="shared" si="15"/>
        <v>#REF!</v>
      </c>
      <c r="AB84" s="18" t="e">
        <f t="shared" si="16"/>
        <v>#REF!</v>
      </c>
    </row>
    <row r="85" spans="10:28" ht="12.75">
      <c r="J85" s="16">
        <v>200</v>
      </c>
      <c r="K85" s="27">
        <v>41</v>
      </c>
      <c r="L85" s="27">
        <v>27</v>
      </c>
      <c r="M85" s="27">
        <v>57</v>
      </c>
      <c r="N85" s="27">
        <v>22</v>
      </c>
      <c r="O85" s="27">
        <v>71</v>
      </c>
      <c r="P85" s="27">
        <v>20</v>
      </c>
      <c r="Q85" s="27">
        <v>34</v>
      </c>
      <c r="R85" s="27">
        <v>23</v>
      </c>
      <c r="S85" s="28">
        <v>46</v>
      </c>
      <c r="T85" s="28">
        <v>19</v>
      </c>
      <c r="U85" s="28">
        <v>58</v>
      </c>
      <c r="V85" s="28">
        <v>18</v>
      </c>
      <c r="W85" s="18">
        <f t="shared" si="11"/>
        <v>68</v>
      </c>
      <c r="X85" s="18">
        <f t="shared" si="12"/>
        <v>79</v>
      </c>
      <c r="Y85" s="18">
        <f t="shared" si="13"/>
        <v>57</v>
      </c>
      <c r="Z85" s="18">
        <f t="shared" si="14"/>
        <v>65</v>
      </c>
      <c r="AA85" s="18" t="e">
        <f t="shared" si="15"/>
        <v>#REF!</v>
      </c>
      <c r="AB85" s="18" t="e">
        <f t="shared" si="16"/>
        <v>#REF!</v>
      </c>
    </row>
    <row r="86" spans="10:28" ht="12.75">
      <c r="J86" s="16">
        <v>250</v>
      </c>
      <c r="K86" s="27">
        <v>46</v>
      </c>
      <c r="L86" s="27">
        <v>30</v>
      </c>
      <c r="M86" s="27">
        <v>65</v>
      </c>
      <c r="N86" s="27">
        <v>25</v>
      </c>
      <c r="O86" s="27">
        <v>80</v>
      </c>
      <c r="P86" s="27">
        <v>22</v>
      </c>
      <c r="Q86" s="27">
        <v>39</v>
      </c>
      <c r="R86" s="27">
        <v>26</v>
      </c>
      <c r="S86" s="28">
        <v>55</v>
      </c>
      <c r="T86" s="28">
        <v>22</v>
      </c>
      <c r="U86" s="28">
        <v>66</v>
      </c>
      <c r="V86" s="28">
        <v>20</v>
      </c>
      <c r="W86" s="18">
        <f t="shared" si="11"/>
        <v>76</v>
      </c>
      <c r="X86" s="18">
        <f t="shared" si="12"/>
        <v>90</v>
      </c>
      <c r="Y86" s="18">
        <f t="shared" si="13"/>
        <v>65</v>
      </c>
      <c r="Z86" s="18">
        <f t="shared" si="14"/>
        <v>77</v>
      </c>
      <c r="AA86" s="18" t="e">
        <f t="shared" si="15"/>
        <v>#REF!</v>
      </c>
      <c r="AB86" s="18" t="e">
        <f t="shared" si="16"/>
        <v>#REF!</v>
      </c>
    </row>
    <row r="87" spans="10:28" ht="12.75">
      <c r="J87" s="16">
        <v>300</v>
      </c>
      <c r="K87" s="27">
        <v>53</v>
      </c>
      <c r="L87" s="27">
        <v>34</v>
      </c>
      <c r="M87" s="27">
        <v>75</v>
      </c>
      <c r="N87" s="27">
        <v>28</v>
      </c>
      <c r="O87" s="27">
        <v>89</v>
      </c>
      <c r="P87" s="27">
        <v>24</v>
      </c>
      <c r="Q87" s="27">
        <v>43</v>
      </c>
      <c r="R87" s="27">
        <v>28</v>
      </c>
      <c r="S87" s="28">
        <v>60</v>
      </c>
      <c r="T87" s="28">
        <v>24</v>
      </c>
      <c r="U87" s="28">
        <v>72</v>
      </c>
      <c r="V87" s="28">
        <v>22</v>
      </c>
      <c r="W87" s="18">
        <f t="shared" si="11"/>
        <v>87</v>
      </c>
      <c r="X87" s="18">
        <f t="shared" si="12"/>
        <v>103</v>
      </c>
      <c r="Y87" s="18">
        <f t="shared" si="13"/>
        <v>71</v>
      </c>
      <c r="Z87" s="18">
        <f t="shared" si="14"/>
        <v>84</v>
      </c>
      <c r="AA87" s="18" t="e">
        <f t="shared" si="15"/>
        <v>#REF!</v>
      </c>
      <c r="AB87" s="18" t="e">
        <f t="shared" si="16"/>
        <v>#REF!</v>
      </c>
    </row>
    <row r="88" spans="10:28" ht="12.75">
      <c r="J88" s="16">
        <v>350</v>
      </c>
      <c r="K88" s="27">
        <v>58</v>
      </c>
      <c r="L88" s="27">
        <v>38</v>
      </c>
      <c r="M88" s="27">
        <v>80</v>
      </c>
      <c r="N88" s="27">
        <v>29</v>
      </c>
      <c r="O88" s="27">
        <v>101</v>
      </c>
      <c r="P88" s="27">
        <v>25</v>
      </c>
      <c r="Q88" s="27">
        <v>47</v>
      </c>
      <c r="R88" s="27">
        <v>32</v>
      </c>
      <c r="S88" s="28">
        <v>65</v>
      </c>
      <c r="T88" s="28">
        <v>26</v>
      </c>
      <c r="U88" s="28">
        <v>81</v>
      </c>
      <c r="V88" s="28">
        <v>22</v>
      </c>
      <c r="W88" s="18">
        <f t="shared" si="11"/>
        <v>96</v>
      </c>
      <c r="X88" s="18">
        <f t="shared" si="12"/>
        <v>109</v>
      </c>
      <c r="Y88" s="18">
        <f t="shared" si="13"/>
        <v>79</v>
      </c>
      <c r="Z88" s="18">
        <f t="shared" si="14"/>
        <v>91</v>
      </c>
      <c r="AA88" s="18" t="e">
        <f t="shared" si="15"/>
        <v>#REF!</v>
      </c>
      <c r="AB88" s="18" t="e">
        <f t="shared" si="16"/>
        <v>#REF!</v>
      </c>
    </row>
    <row r="89" spans="10:28" ht="12.75">
      <c r="J89" s="16">
        <v>400</v>
      </c>
      <c r="K89" s="27">
        <v>65</v>
      </c>
      <c r="L89" s="27">
        <v>40</v>
      </c>
      <c r="M89" s="27">
        <v>94</v>
      </c>
      <c r="N89" s="27">
        <v>32</v>
      </c>
      <c r="O89" s="27">
        <v>106</v>
      </c>
      <c r="P89" s="27">
        <v>26</v>
      </c>
      <c r="Q89" s="27">
        <v>50</v>
      </c>
      <c r="R89" s="27">
        <v>33</v>
      </c>
      <c r="S89" s="28">
        <v>71</v>
      </c>
      <c r="T89" s="28">
        <v>28</v>
      </c>
      <c r="U89" s="28">
        <v>87</v>
      </c>
      <c r="V89" s="28">
        <v>24</v>
      </c>
      <c r="W89" s="18">
        <f t="shared" si="11"/>
        <v>105</v>
      </c>
      <c r="X89" s="18">
        <f t="shared" si="12"/>
        <v>126</v>
      </c>
      <c r="Y89" s="18">
        <f t="shared" si="13"/>
        <v>83</v>
      </c>
      <c r="Z89" s="18">
        <f t="shared" si="14"/>
        <v>99</v>
      </c>
      <c r="AA89" s="18" t="e">
        <f t="shared" si="15"/>
        <v>#REF!</v>
      </c>
      <c r="AB89" s="18" t="e">
        <f t="shared" si="16"/>
        <v>#REF!</v>
      </c>
    </row>
    <row r="90" spans="10:28" ht="12.75">
      <c r="J90" s="16">
        <v>450</v>
      </c>
      <c r="K90" s="27">
        <v>66</v>
      </c>
      <c r="L90" s="27">
        <v>42</v>
      </c>
      <c r="M90" s="27">
        <v>96</v>
      </c>
      <c r="N90" s="27">
        <v>34</v>
      </c>
      <c r="O90" s="27">
        <v>116</v>
      </c>
      <c r="P90" s="27">
        <v>28</v>
      </c>
      <c r="Q90" s="27">
        <v>58</v>
      </c>
      <c r="R90" s="27">
        <v>37</v>
      </c>
      <c r="S90" s="28">
        <v>80</v>
      </c>
      <c r="T90" s="28">
        <v>31</v>
      </c>
      <c r="U90" s="28">
        <v>92</v>
      </c>
      <c r="V90" s="28">
        <v>25</v>
      </c>
      <c r="W90" s="18">
        <f t="shared" si="11"/>
        <v>108</v>
      </c>
      <c r="X90" s="18">
        <f t="shared" si="12"/>
        <v>130</v>
      </c>
      <c r="Y90" s="18">
        <f t="shared" si="13"/>
        <v>95</v>
      </c>
      <c r="Z90" s="18">
        <f t="shared" si="14"/>
        <v>111</v>
      </c>
      <c r="AA90" s="18" t="e">
        <f t="shared" si="15"/>
        <v>#REF!</v>
      </c>
      <c r="AB90" s="18" t="e">
        <f t="shared" si="16"/>
        <v>#REF!</v>
      </c>
    </row>
    <row r="91" spans="10:28" ht="12.75">
      <c r="J91" s="16">
        <v>500</v>
      </c>
      <c r="K91" s="27">
        <v>76</v>
      </c>
      <c r="L91" s="27">
        <v>46</v>
      </c>
      <c r="M91" s="27">
        <v>108</v>
      </c>
      <c r="N91" s="27">
        <v>37</v>
      </c>
      <c r="O91" s="27">
        <v>144</v>
      </c>
      <c r="P91" s="27">
        <v>28</v>
      </c>
      <c r="Q91" s="27">
        <v>58</v>
      </c>
      <c r="R91" s="27">
        <v>38</v>
      </c>
      <c r="S91" s="28">
        <v>84</v>
      </c>
      <c r="T91" s="28">
        <v>33</v>
      </c>
      <c r="U91" s="28">
        <v>101</v>
      </c>
      <c r="V91" s="28">
        <v>28</v>
      </c>
      <c r="W91" s="18">
        <f t="shared" si="11"/>
        <v>122</v>
      </c>
      <c r="X91" s="18">
        <f t="shared" si="12"/>
        <v>145</v>
      </c>
      <c r="Y91" s="18">
        <f t="shared" si="13"/>
        <v>96</v>
      </c>
      <c r="Z91" s="18">
        <f t="shared" si="14"/>
        <v>117</v>
      </c>
      <c r="AA91" s="18" t="e">
        <f t="shared" si="15"/>
        <v>#REF!</v>
      </c>
      <c r="AB91" s="18" t="e">
        <f t="shared" si="16"/>
        <v>#REF!</v>
      </c>
    </row>
    <row r="92" spans="10:28" ht="12.75">
      <c r="J92" s="16">
        <v>600</v>
      </c>
      <c r="K92" s="27">
        <v>84</v>
      </c>
      <c r="L92" s="27">
        <v>50</v>
      </c>
      <c r="M92" s="27">
        <v>120</v>
      </c>
      <c r="N92" s="27">
        <v>39</v>
      </c>
      <c r="O92" s="27">
        <v>147</v>
      </c>
      <c r="P92" s="27">
        <v>30</v>
      </c>
      <c r="Q92" s="27">
        <v>68</v>
      </c>
      <c r="R92" s="27">
        <v>43</v>
      </c>
      <c r="S92" s="28">
        <v>94</v>
      </c>
      <c r="T92" s="28">
        <v>35</v>
      </c>
      <c r="U92" s="28">
        <v>114</v>
      </c>
      <c r="V92" s="28">
        <v>29</v>
      </c>
      <c r="W92" s="18">
        <f t="shared" si="11"/>
        <v>134</v>
      </c>
      <c r="X92" s="18">
        <f t="shared" si="12"/>
        <v>159</v>
      </c>
      <c r="Y92" s="18">
        <f t="shared" si="13"/>
        <v>111</v>
      </c>
      <c r="Z92" s="18">
        <f t="shared" si="14"/>
        <v>129</v>
      </c>
      <c r="AA92" s="18" t="e">
        <f t="shared" si="15"/>
        <v>#REF!</v>
      </c>
      <c r="AB92" s="18" t="e">
        <f t="shared" si="16"/>
        <v>#REF!</v>
      </c>
    </row>
    <row r="93" spans="10:28" ht="12.75">
      <c r="J93" s="16">
        <v>700</v>
      </c>
      <c r="K93" s="27">
        <v>92</v>
      </c>
      <c r="L93" s="27">
        <v>54</v>
      </c>
      <c r="M93" s="27">
        <v>140</v>
      </c>
      <c r="N93" s="27">
        <v>40</v>
      </c>
      <c r="O93" s="27">
        <v>159</v>
      </c>
      <c r="P93" s="27">
        <v>33</v>
      </c>
      <c r="Q93" s="27">
        <v>77</v>
      </c>
      <c r="R93" s="27">
        <v>47</v>
      </c>
      <c r="S93" s="28">
        <v>108</v>
      </c>
      <c r="T93" s="28">
        <v>37</v>
      </c>
      <c r="U93" s="28">
        <v>130</v>
      </c>
      <c r="V93" s="28">
        <v>32</v>
      </c>
      <c r="W93" s="18">
        <f t="shared" si="11"/>
        <v>146</v>
      </c>
      <c r="X93" s="18">
        <f t="shared" si="12"/>
        <v>180</v>
      </c>
      <c r="Y93" s="18">
        <f t="shared" si="13"/>
        <v>124</v>
      </c>
      <c r="Z93" s="18">
        <f t="shared" si="14"/>
        <v>145</v>
      </c>
      <c r="AA93" s="18" t="e">
        <f t="shared" si="15"/>
        <v>#REF!</v>
      </c>
      <c r="AB93" s="18" t="e">
        <f t="shared" si="16"/>
        <v>#REF!</v>
      </c>
    </row>
    <row r="94" spans="10:28" ht="12.75">
      <c r="J94" s="16">
        <v>800</v>
      </c>
      <c r="K94" s="27">
        <v>112</v>
      </c>
      <c r="L94" s="27">
        <v>62</v>
      </c>
      <c r="M94" s="27">
        <v>156</v>
      </c>
      <c r="N94" s="27">
        <v>41</v>
      </c>
      <c r="O94" s="27">
        <v>183</v>
      </c>
      <c r="P94" s="27">
        <v>36</v>
      </c>
      <c r="Q94" s="27">
        <v>86</v>
      </c>
      <c r="R94" s="27">
        <v>52</v>
      </c>
      <c r="S94" s="28">
        <v>120</v>
      </c>
      <c r="T94" s="28">
        <v>39</v>
      </c>
      <c r="U94" s="28">
        <v>140</v>
      </c>
      <c r="V94" s="28">
        <v>34</v>
      </c>
      <c r="W94" s="18">
        <f t="shared" si="11"/>
        <v>174</v>
      </c>
      <c r="X94" s="18">
        <f t="shared" si="12"/>
        <v>197</v>
      </c>
      <c r="Y94" s="18">
        <f t="shared" si="13"/>
        <v>138</v>
      </c>
      <c r="Z94" s="18">
        <f t="shared" si="14"/>
        <v>159</v>
      </c>
      <c r="AA94" s="18" t="e">
        <f t="shared" si="15"/>
        <v>#REF!</v>
      </c>
      <c r="AB94" s="18" t="e">
        <f t="shared" si="16"/>
        <v>#REF!</v>
      </c>
    </row>
    <row r="95" spans="10:28" ht="12.75">
      <c r="J95" s="16">
        <v>900</v>
      </c>
      <c r="K95" s="27">
        <v>119</v>
      </c>
      <c r="L95" s="27">
        <v>65</v>
      </c>
      <c r="M95" s="27">
        <v>163</v>
      </c>
      <c r="N95" s="27">
        <v>49</v>
      </c>
      <c r="O95" s="27">
        <v>201</v>
      </c>
      <c r="P95" s="27">
        <v>38</v>
      </c>
      <c r="Q95" s="27">
        <v>91</v>
      </c>
      <c r="R95" s="27">
        <v>57</v>
      </c>
      <c r="S95" s="28">
        <v>130</v>
      </c>
      <c r="T95" s="28">
        <v>46</v>
      </c>
      <c r="U95" s="28">
        <v>160</v>
      </c>
      <c r="V95" s="28">
        <v>37</v>
      </c>
      <c r="W95" s="18">
        <f t="shared" si="11"/>
        <v>184</v>
      </c>
      <c r="X95" s="18">
        <f t="shared" si="12"/>
        <v>212</v>
      </c>
      <c r="Y95" s="18">
        <f t="shared" si="13"/>
        <v>148</v>
      </c>
      <c r="Z95" s="18">
        <f t="shared" si="14"/>
        <v>176</v>
      </c>
      <c r="AA95" s="18" t="e">
        <f t="shared" si="15"/>
        <v>#REF!</v>
      </c>
      <c r="AB95" s="18" t="e">
        <f t="shared" si="16"/>
        <v>#REF!</v>
      </c>
    </row>
    <row r="96" spans="10:28" ht="12.75">
      <c r="J96" s="16">
        <v>1000</v>
      </c>
      <c r="K96" s="27">
        <v>131</v>
      </c>
      <c r="L96" s="27">
        <v>67</v>
      </c>
      <c r="M96" s="27">
        <v>171</v>
      </c>
      <c r="N96" s="27">
        <v>51</v>
      </c>
      <c r="O96" s="27">
        <v>214</v>
      </c>
      <c r="P96" s="27">
        <v>42</v>
      </c>
      <c r="Q96" s="27">
        <v>101</v>
      </c>
      <c r="R96" s="27">
        <v>61</v>
      </c>
      <c r="S96" s="28">
        <v>136</v>
      </c>
      <c r="T96" s="28">
        <v>49</v>
      </c>
      <c r="U96" s="28">
        <v>165</v>
      </c>
      <c r="V96" s="28">
        <v>40</v>
      </c>
      <c r="W96" s="18">
        <f t="shared" si="11"/>
        <v>198</v>
      </c>
      <c r="X96" s="18">
        <f t="shared" si="12"/>
        <v>222</v>
      </c>
      <c r="Y96" s="18">
        <f t="shared" si="13"/>
        <v>162</v>
      </c>
      <c r="Z96" s="18">
        <f t="shared" si="14"/>
        <v>185</v>
      </c>
      <c r="AA96" s="18" t="e">
        <f t="shared" si="15"/>
        <v>#REF!</v>
      </c>
      <c r="AB96" s="18" t="e">
        <f t="shared" si="16"/>
        <v>#REF!</v>
      </c>
    </row>
    <row r="97" spans="10:38" ht="12.75">
      <c r="J97" s="16">
        <v>1200</v>
      </c>
      <c r="K97" s="27">
        <v>159</v>
      </c>
      <c r="L97" s="27">
        <v>74</v>
      </c>
      <c r="M97" s="27">
        <v>221</v>
      </c>
      <c r="N97" s="27">
        <v>57</v>
      </c>
      <c r="O97" s="27">
        <v>258</v>
      </c>
      <c r="P97" s="27">
        <v>46</v>
      </c>
      <c r="Q97" s="27">
        <v>124</v>
      </c>
      <c r="R97" s="27">
        <v>68</v>
      </c>
      <c r="S97" s="28">
        <v>159</v>
      </c>
      <c r="T97" s="28">
        <v>55</v>
      </c>
      <c r="U97" s="28">
        <v>197</v>
      </c>
      <c r="V97" s="28">
        <v>45</v>
      </c>
      <c r="W97" s="18">
        <f t="shared" si="11"/>
        <v>233</v>
      </c>
      <c r="X97" s="18">
        <f t="shared" si="12"/>
        <v>278</v>
      </c>
      <c r="Y97" s="18">
        <f t="shared" si="13"/>
        <v>192</v>
      </c>
      <c r="Z97" s="18">
        <f t="shared" si="14"/>
        <v>214</v>
      </c>
      <c r="AA97" s="18" t="e">
        <f t="shared" si="15"/>
        <v>#REF!</v>
      </c>
      <c r="AB97" s="18" t="e">
        <f t="shared" si="16"/>
        <v>#REF!</v>
      </c>
    </row>
    <row r="98" spans="10:38" ht="12.75">
      <c r="J98" s="16">
        <v>1400</v>
      </c>
      <c r="K98" s="27">
        <v>175</v>
      </c>
      <c r="L98" s="27">
        <v>77</v>
      </c>
      <c r="M98" s="27">
        <v>244</v>
      </c>
      <c r="N98" s="27">
        <v>59</v>
      </c>
      <c r="O98" s="27">
        <v>277</v>
      </c>
      <c r="P98" s="27">
        <v>50</v>
      </c>
      <c r="Q98" s="27">
        <v>131</v>
      </c>
      <c r="R98" s="27">
        <v>71</v>
      </c>
      <c r="S98" s="28">
        <v>181</v>
      </c>
      <c r="T98" s="28">
        <v>58</v>
      </c>
      <c r="U98" s="28">
        <v>217</v>
      </c>
      <c r="V98" s="28">
        <v>48</v>
      </c>
      <c r="W98" s="18">
        <f t="shared" si="11"/>
        <v>252</v>
      </c>
      <c r="X98" s="18">
        <f t="shared" si="12"/>
        <v>303</v>
      </c>
      <c r="Y98" s="18">
        <f t="shared" si="13"/>
        <v>202</v>
      </c>
      <c r="Z98" s="18">
        <f t="shared" si="14"/>
        <v>239</v>
      </c>
      <c r="AA98" s="18" t="e">
        <f t="shared" si="15"/>
        <v>#REF!</v>
      </c>
      <c r="AB98" s="18" t="e">
        <f t="shared" si="16"/>
        <v>#REF!</v>
      </c>
    </row>
    <row r="101" spans="10:38" ht="12.75">
      <c r="J101" s="198" t="s">
        <v>49</v>
      </c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</row>
    <row r="102" spans="10:38" ht="12.75">
      <c r="J102" s="198" t="s">
        <v>50</v>
      </c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</row>
    <row r="104" spans="10:38" ht="12" customHeight="1">
      <c r="J104" s="209" t="s">
        <v>32</v>
      </c>
      <c r="K104" s="218" t="s">
        <v>51</v>
      </c>
      <c r="L104" s="219"/>
      <c r="M104" s="219"/>
      <c r="N104" s="219"/>
      <c r="O104" s="219"/>
      <c r="P104" s="219"/>
      <c r="Q104" s="219"/>
      <c r="R104" s="219"/>
      <c r="S104" s="219"/>
      <c r="T104" s="220"/>
      <c r="U104" s="218" t="s">
        <v>52</v>
      </c>
      <c r="V104" s="219"/>
      <c r="W104" s="219"/>
      <c r="X104" s="219"/>
      <c r="Y104" s="219"/>
      <c r="Z104" s="219"/>
      <c r="AA104" s="219"/>
      <c r="AB104" s="219"/>
      <c r="AC104" s="219"/>
      <c r="AD104" s="220"/>
      <c r="AE104" s="221" t="s">
        <v>53</v>
      </c>
      <c r="AF104" s="221"/>
      <c r="AG104" s="221"/>
      <c r="AH104" s="221"/>
      <c r="AI104" s="221" t="s">
        <v>54</v>
      </c>
      <c r="AJ104" s="221"/>
      <c r="AK104" s="221"/>
      <c r="AL104" s="221"/>
    </row>
    <row r="105" spans="10:38" ht="12" customHeight="1">
      <c r="J105" s="209"/>
      <c r="K105" s="218" t="s">
        <v>55</v>
      </c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20"/>
      <c r="AE105" s="7" t="s">
        <v>15</v>
      </c>
      <c r="AF105" s="7" t="s">
        <v>16</v>
      </c>
      <c r="AG105" s="7" t="s">
        <v>15</v>
      </c>
      <c r="AH105" s="7" t="s">
        <v>16</v>
      </c>
      <c r="AI105" s="7" t="s">
        <v>15</v>
      </c>
      <c r="AJ105" s="7" t="s">
        <v>16</v>
      </c>
      <c r="AK105" s="7" t="s">
        <v>15</v>
      </c>
      <c r="AL105" s="7" t="s">
        <v>16</v>
      </c>
    </row>
    <row r="106" spans="10:38" ht="12" customHeight="1">
      <c r="J106" s="209"/>
      <c r="K106" s="29">
        <v>20</v>
      </c>
      <c r="L106" s="29">
        <v>50</v>
      </c>
      <c r="M106" s="29">
        <v>100</v>
      </c>
      <c r="N106" s="29">
        <v>150</v>
      </c>
      <c r="O106" s="29">
        <v>200</v>
      </c>
      <c r="P106" s="29">
        <v>250</v>
      </c>
      <c r="Q106" s="29">
        <v>300</v>
      </c>
      <c r="R106" s="29">
        <v>350</v>
      </c>
      <c r="S106" s="29">
        <v>400</v>
      </c>
      <c r="T106" s="29">
        <v>450</v>
      </c>
      <c r="U106" s="29">
        <v>20</v>
      </c>
      <c r="V106" s="29">
        <v>50</v>
      </c>
      <c r="W106" s="29">
        <v>100</v>
      </c>
      <c r="X106" s="29">
        <v>150</v>
      </c>
      <c r="Y106" s="29">
        <v>200</v>
      </c>
      <c r="Z106" s="29">
        <v>250</v>
      </c>
      <c r="AA106" s="29">
        <v>300</v>
      </c>
      <c r="AB106" s="29">
        <v>350</v>
      </c>
      <c r="AC106" s="29">
        <v>400</v>
      </c>
      <c r="AD106" s="29">
        <v>450</v>
      </c>
      <c r="AE106" s="7" t="s">
        <v>56</v>
      </c>
      <c r="AF106" s="7" t="s">
        <v>56</v>
      </c>
      <c r="AG106" s="7" t="s">
        <v>57</v>
      </c>
      <c r="AH106" s="7" t="s">
        <v>57</v>
      </c>
      <c r="AI106" s="7" t="s">
        <v>56</v>
      </c>
      <c r="AJ106" s="7" t="s">
        <v>56</v>
      </c>
      <c r="AK106" s="7" t="s">
        <v>57</v>
      </c>
      <c r="AL106" s="7" t="s">
        <v>57</v>
      </c>
    </row>
    <row r="107" spans="10:38" ht="12" customHeight="1">
      <c r="J107" s="209"/>
      <c r="K107" s="218" t="s">
        <v>58</v>
      </c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20"/>
      <c r="AE107" s="30" t="e">
        <f>IF(#REF!&lt;=50,#REF!,0)</f>
        <v>#REF!</v>
      </c>
      <c r="AF107" s="30" t="e">
        <f>IF(#REF!&lt;=50,#REF!,0)</f>
        <v>#REF!</v>
      </c>
      <c r="AG107" s="30" t="e">
        <f>IF(#REF!&gt;50,#REF!,0)</f>
        <v>#REF!</v>
      </c>
      <c r="AH107" s="30" t="e">
        <f>IF(#REF!&gt;50,#REF!,0)</f>
        <v>#REF!</v>
      </c>
      <c r="AI107" s="30" t="e">
        <f>IF(#REF!&lt;=50,#REF!,0)</f>
        <v>#REF!</v>
      </c>
      <c r="AJ107" s="30" t="e">
        <f>IF(#REF!&lt;=50,#REF!,0)</f>
        <v>#REF!</v>
      </c>
      <c r="AK107" s="30" t="e">
        <f>IF(#REF!&gt;50,#REF!,0)</f>
        <v>#REF!</v>
      </c>
      <c r="AL107" s="30" t="e">
        <f>IF(#REF!&gt;50,#REF!,0)</f>
        <v>#REF!</v>
      </c>
    </row>
    <row r="108" spans="10:38" ht="12" customHeight="1">
      <c r="J108" s="31">
        <v>25</v>
      </c>
      <c r="K108" s="31">
        <v>5</v>
      </c>
      <c r="L108" s="31">
        <v>13</v>
      </c>
      <c r="M108" s="31">
        <v>24</v>
      </c>
      <c r="N108" s="31">
        <v>36</v>
      </c>
      <c r="O108" s="31">
        <v>49</v>
      </c>
      <c r="P108" s="31">
        <v>63</v>
      </c>
      <c r="Q108" s="31">
        <v>77</v>
      </c>
      <c r="R108" s="31">
        <v>93</v>
      </c>
      <c r="S108" s="31">
        <v>109</v>
      </c>
      <c r="T108" s="31">
        <v>128</v>
      </c>
      <c r="U108" s="31">
        <v>4</v>
      </c>
      <c r="V108" s="31">
        <v>11</v>
      </c>
      <c r="W108" s="31">
        <v>22</v>
      </c>
      <c r="X108" s="31">
        <v>32</v>
      </c>
      <c r="Y108" s="31">
        <v>45</v>
      </c>
      <c r="Z108" s="31">
        <v>57</v>
      </c>
      <c r="AA108" s="31">
        <v>71</v>
      </c>
      <c r="AB108" s="31">
        <v>85</v>
      </c>
      <c r="AC108" s="31">
        <v>101</v>
      </c>
      <c r="AD108" s="31">
        <v>118</v>
      </c>
      <c r="AE108" s="11" t="e">
        <f>IF($AE$107&lt;&gt;0,K108+(L108-K108)*($AE$107-$K$106)/($L$106-$K$106),0)</f>
        <v>#REF!</v>
      </c>
      <c r="AF108" s="11" t="e">
        <f>IF($AF$107&lt;&gt;0,K108+(L108-K108)*($AF$107-$K$106)/($L$106-$K$106),0)</f>
        <v>#REF!</v>
      </c>
      <c r="AG108" s="11" t="e">
        <f>IF($AG$107&lt;&gt;0,L108+(M108-L108)*($AG$107-$L$106)/($M$106-$L$106),0)</f>
        <v>#REF!</v>
      </c>
      <c r="AH108" s="11" t="e">
        <f>IF($AH$107&lt;&gt;0,L108+(M108-L108)*($AH$107-$L$106)/($M$106-$L$106),0)</f>
        <v>#REF!</v>
      </c>
      <c r="AI108" s="11" t="e">
        <f>IF($AI$107&lt;&gt;0,U108+(V108-U108)*($AI$107-$U$106)/($V$106-$U$106),0)</f>
        <v>#REF!</v>
      </c>
      <c r="AJ108" s="11" t="e">
        <f>IF($AJ$107&lt;&gt;0,U108+(V108-U108)*($AJ$107-$U$106)/($V$106-$U$106),0)</f>
        <v>#REF!</v>
      </c>
      <c r="AK108" s="11" t="e">
        <f>IF($AK$107&lt;&gt;0,V108+(W108-V108)*($AK$107-$V$106)/($W$106-$V$106),0)</f>
        <v>#REF!</v>
      </c>
      <c r="AL108" s="11" t="e">
        <f>IF($AL$107&lt;&gt;0,V108+(W108-V108)*($AL$107-$V$106)/($W$106-$V$106),0)</f>
        <v>#REF!</v>
      </c>
    </row>
    <row r="109" spans="10:38" ht="12" customHeight="1">
      <c r="J109" s="31">
        <v>40</v>
      </c>
      <c r="K109" s="31">
        <v>7</v>
      </c>
      <c r="L109" s="31">
        <v>15</v>
      </c>
      <c r="M109" s="31">
        <v>28</v>
      </c>
      <c r="N109" s="31">
        <v>42</v>
      </c>
      <c r="O109" s="31">
        <v>57</v>
      </c>
      <c r="P109" s="31">
        <v>74</v>
      </c>
      <c r="Q109" s="31">
        <v>90</v>
      </c>
      <c r="R109" s="31">
        <v>108</v>
      </c>
      <c r="S109" s="31">
        <v>128</v>
      </c>
      <c r="T109" s="31">
        <v>149</v>
      </c>
      <c r="U109" s="31">
        <v>6</v>
      </c>
      <c r="V109" s="31">
        <v>13</v>
      </c>
      <c r="W109" s="31">
        <v>25</v>
      </c>
      <c r="X109" s="31">
        <v>38</v>
      </c>
      <c r="Y109" s="31">
        <v>51</v>
      </c>
      <c r="Z109" s="31">
        <v>66</v>
      </c>
      <c r="AA109" s="31">
        <v>82</v>
      </c>
      <c r="AB109" s="31">
        <v>99</v>
      </c>
      <c r="AC109" s="31">
        <v>117</v>
      </c>
      <c r="AD109" s="31">
        <v>136</v>
      </c>
      <c r="AE109" s="11" t="e">
        <f t="shared" ref="AE109:AE127" si="17">IF($AE$107&lt;&gt;0,K109+(L109-K109)*($AE$107-$K$106)/($L$106-$K$106),0)</f>
        <v>#REF!</v>
      </c>
      <c r="AF109" s="11" t="e">
        <f t="shared" ref="AF109:AF127" si="18">IF($AF$107&lt;&gt;0,K109+(L109-K109)*($AF$107-$K$106)/($L$106-$K$106),0)</f>
        <v>#REF!</v>
      </c>
      <c r="AG109" s="11" t="e">
        <f t="shared" ref="AG109:AG127" si="19">IF($AG$107&lt;&gt;0,L109+(M109-L109)*($AG$107-$L$106)/($M$106-$L$106),0)</f>
        <v>#REF!</v>
      </c>
      <c r="AH109" s="11" t="e">
        <f t="shared" ref="AH109:AH127" si="20">IF($AH$107&lt;&gt;0,L109+(M109-L109)*($AH$107-$L$106)/($M$106-$L$106),0)</f>
        <v>#REF!</v>
      </c>
      <c r="AI109" s="11" t="e">
        <f t="shared" ref="AI109:AI127" si="21">IF($AI$107&lt;&gt;0,U109+(V109-U109)*($AI$107-$U$106)/($V$106-$U$106),0)</f>
        <v>#REF!</v>
      </c>
      <c r="AJ109" s="11" t="e">
        <f t="shared" ref="AJ109:AJ127" si="22">IF($AJ$107&lt;&gt;0,U109+(V109-U109)*($AJ$107-$U$106)/($V$106-$U$106),0)</f>
        <v>#REF!</v>
      </c>
      <c r="AK109" s="11" t="e">
        <f t="shared" ref="AK109:AK127" si="23">IF($AK$107&lt;&gt;0,V109+(W109-V109)*($AK$107-$V$106)/($W$106-$V$106),0)</f>
        <v>#REF!</v>
      </c>
      <c r="AL109" s="11" t="e">
        <f t="shared" ref="AL109:AL127" si="24">IF($AL$107&lt;&gt;0,V109+(W109-V109)*($AL$107-$V$106)/($W$106-$V$106),0)</f>
        <v>#REF!</v>
      </c>
    </row>
    <row r="110" spans="10:38" ht="12.75">
      <c r="J110" s="31">
        <v>50</v>
      </c>
      <c r="K110" s="31">
        <v>8</v>
      </c>
      <c r="L110" s="31">
        <v>16</v>
      </c>
      <c r="M110" s="31">
        <v>31</v>
      </c>
      <c r="N110" s="31">
        <v>46</v>
      </c>
      <c r="O110" s="31">
        <v>61</v>
      </c>
      <c r="P110" s="31">
        <v>78</v>
      </c>
      <c r="Q110" s="31">
        <v>97</v>
      </c>
      <c r="R110" s="31">
        <v>116</v>
      </c>
      <c r="S110" s="31">
        <v>137</v>
      </c>
      <c r="T110" s="31">
        <v>158</v>
      </c>
      <c r="U110" s="31">
        <v>6</v>
      </c>
      <c r="V110" s="31">
        <v>15</v>
      </c>
      <c r="W110" s="31">
        <v>27</v>
      </c>
      <c r="X110" s="31">
        <v>40</v>
      </c>
      <c r="Y110" s="31">
        <v>55</v>
      </c>
      <c r="Z110" s="31">
        <v>71</v>
      </c>
      <c r="AA110" s="31">
        <v>88</v>
      </c>
      <c r="AB110" s="31">
        <v>106</v>
      </c>
      <c r="AC110" s="31">
        <v>125</v>
      </c>
      <c r="AD110" s="31">
        <v>144</v>
      </c>
      <c r="AE110" s="11" t="e">
        <f t="shared" si="17"/>
        <v>#REF!</v>
      </c>
      <c r="AF110" s="11" t="e">
        <f t="shared" si="18"/>
        <v>#REF!</v>
      </c>
      <c r="AG110" s="11" t="e">
        <f t="shared" si="19"/>
        <v>#REF!</v>
      </c>
      <c r="AH110" s="11" t="e">
        <f t="shared" si="20"/>
        <v>#REF!</v>
      </c>
      <c r="AI110" s="11" t="e">
        <f t="shared" si="21"/>
        <v>#REF!</v>
      </c>
      <c r="AJ110" s="11" t="e">
        <f t="shared" si="22"/>
        <v>#REF!</v>
      </c>
      <c r="AK110" s="11" t="e">
        <f t="shared" si="23"/>
        <v>#REF!</v>
      </c>
      <c r="AL110" s="11" t="e">
        <f t="shared" si="24"/>
        <v>#REF!</v>
      </c>
    </row>
    <row r="111" spans="10:38" ht="12.75">
      <c r="J111" s="31">
        <v>65</v>
      </c>
      <c r="K111" s="31">
        <v>9</v>
      </c>
      <c r="L111" s="31">
        <v>20</v>
      </c>
      <c r="M111" s="31">
        <v>35</v>
      </c>
      <c r="N111" s="31">
        <v>52</v>
      </c>
      <c r="O111" s="31">
        <v>70</v>
      </c>
      <c r="P111" s="31">
        <v>89</v>
      </c>
      <c r="Q111" s="31">
        <v>109</v>
      </c>
      <c r="R111" s="31">
        <v>131</v>
      </c>
      <c r="S111" s="31">
        <v>153</v>
      </c>
      <c r="T111" s="31">
        <v>178</v>
      </c>
      <c r="U111" s="31">
        <v>8</v>
      </c>
      <c r="V111" s="31">
        <v>16</v>
      </c>
      <c r="W111" s="31">
        <v>31</v>
      </c>
      <c r="X111" s="31">
        <v>46</v>
      </c>
      <c r="Y111" s="31">
        <v>62</v>
      </c>
      <c r="Z111" s="31">
        <v>80</v>
      </c>
      <c r="AA111" s="31">
        <v>98</v>
      </c>
      <c r="AB111" s="31">
        <v>118</v>
      </c>
      <c r="AC111" s="31">
        <v>139</v>
      </c>
      <c r="AD111" s="31">
        <v>161</v>
      </c>
      <c r="AE111" s="11" t="e">
        <f t="shared" si="17"/>
        <v>#REF!</v>
      </c>
      <c r="AF111" s="11" t="e">
        <f t="shared" si="18"/>
        <v>#REF!</v>
      </c>
      <c r="AG111" s="11" t="e">
        <f t="shared" si="19"/>
        <v>#REF!</v>
      </c>
      <c r="AH111" s="11" t="e">
        <f t="shared" si="20"/>
        <v>#REF!</v>
      </c>
      <c r="AI111" s="11" t="e">
        <f t="shared" si="21"/>
        <v>#REF!</v>
      </c>
      <c r="AJ111" s="11" t="e">
        <f t="shared" si="22"/>
        <v>#REF!</v>
      </c>
      <c r="AK111" s="11" t="e">
        <f t="shared" si="23"/>
        <v>#REF!</v>
      </c>
      <c r="AL111" s="11" t="e">
        <f t="shared" si="24"/>
        <v>#REF!</v>
      </c>
    </row>
    <row r="112" spans="10:38" ht="12.75">
      <c r="J112" s="31">
        <v>80</v>
      </c>
      <c r="K112" s="31">
        <v>9</v>
      </c>
      <c r="L112" s="31">
        <v>22</v>
      </c>
      <c r="M112" s="31">
        <v>39</v>
      </c>
      <c r="N112" s="31">
        <v>57</v>
      </c>
      <c r="O112" s="31">
        <v>75</v>
      </c>
      <c r="P112" s="31">
        <v>96</v>
      </c>
      <c r="Q112" s="31">
        <v>118</v>
      </c>
      <c r="R112" s="31">
        <v>140</v>
      </c>
      <c r="S112" s="31">
        <v>164</v>
      </c>
      <c r="T112" s="31">
        <v>190</v>
      </c>
      <c r="U112" s="31">
        <v>9</v>
      </c>
      <c r="V112" s="31">
        <v>18</v>
      </c>
      <c r="W112" s="31">
        <v>34</v>
      </c>
      <c r="X112" s="31">
        <v>50</v>
      </c>
      <c r="Y112" s="31">
        <v>66</v>
      </c>
      <c r="Z112" s="31">
        <v>85</v>
      </c>
      <c r="AA112" s="31">
        <v>105</v>
      </c>
      <c r="AB112" s="31">
        <v>126</v>
      </c>
      <c r="AC112" s="31">
        <v>148</v>
      </c>
      <c r="AD112" s="31">
        <v>172</v>
      </c>
      <c r="AE112" s="11" t="e">
        <f t="shared" si="17"/>
        <v>#REF!</v>
      </c>
      <c r="AF112" s="11" t="e">
        <f t="shared" si="18"/>
        <v>#REF!</v>
      </c>
      <c r="AG112" s="11" t="e">
        <f t="shared" si="19"/>
        <v>#REF!</v>
      </c>
      <c r="AH112" s="11" t="e">
        <f t="shared" si="20"/>
        <v>#REF!</v>
      </c>
      <c r="AI112" s="11" t="e">
        <f t="shared" si="21"/>
        <v>#REF!</v>
      </c>
      <c r="AJ112" s="11" t="e">
        <f t="shared" si="22"/>
        <v>#REF!</v>
      </c>
      <c r="AK112" s="11" t="e">
        <f t="shared" si="23"/>
        <v>#REF!</v>
      </c>
      <c r="AL112" s="11" t="e">
        <f t="shared" si="24"/>
        <v>#REF!</v>
      </c>
    </row>
    <row r="113" spans="10:38" ht="12.75">
      <c r="J113" s="31">
        <v>100</v>
      </c>
      <c r="K113" s="31">
        <v>11</v>
      </c>
      <c r="L113" s="31">
        <v>24</v>
      </c>
      <c r="M113" s="31">
        <v>43</v>
      </c>
      <c r="N113" s="31">
        <v>63</v>
      </c>
      <c r="O113" s="31">
        <v>83</v>
      </c>
      <c r="P113" s="31">
        <v>106</v>
      </c>
      <c r="Q113" s="31">
        <v>129</v>
      </c>
      <c r="R113" s="31">
        <v>153</v>
      </c>
      <c r="S113" s="31">
        <v>179</v>
      </c>
      <c r="T113" s="31">
        <v>207</v>
      </c>
      <c r="U113" s="31">
        <v>9</v>
      </c>
      <c r="V113" s="31">
        <v>21</v>
      </c>
      <c r="W113" s="31">
        <v>37</v>
      </c>
      <c r="X113" s="31">
        <v>55</v>
      </c>
      <c r="Y113" s="31">
        <v>73</v>
      </c>
      <c r="Z113" s="31">
        <v>94</v>
      </c>
      <c r="AA113" s="31">
        <v>115</v>
      </c>
      <c r="AB113" s="31">
        <v>138</v>
      </c>
      <c r="AC113" s="31">
        <v>161</v>
      </c>
      <c r="AD113" s="31">
        <v>186</v>
      </c>
      <c r="AE113" s="11" t="e">
        <f t="shared" si="17"/>
        <v>#REF!</v>
      </c>
      <c r="AF113" s="11" t="e">
        <f t="shared" si="18"/>
        <v>#REF!</v>
      </c>
      <c r="AG113" s="11" t="e">
        <f t="shared" si="19"/>
        <v>#REF!</v>
      </c>
      <c r="AH113" s="11" t="e">
        <f t="shared" si="20"/>
        <v>#REF!</v>
      </c>
      <c r="AI113" s="11" t="e">
        <f t="shared" si="21"/>
        <v>#REF!</v>
      </c>
      <c r="AJ113" s="11" t="e">
        <f t="shared" si="22"/>
        <v>#REF!</v>
      </c>
      <c r="AK113" s="11" t="e">
        <f t="shared" si="23"/>
        <v>#REF!</v>
      </c>
      <c r="AL113" s="11" t="e">
        <f t="shared" si="24"/>
        <v>#REF!</v>
      </c>
    </row>
    <row r="114" spans="10:38" ht="12.75">
      <c r="J114" s="31">
        <v>125</v>
      </c>
      <c r="K114" s="31">
        <v>13</v>
      </c>
      <c r="L114" s="31">
        <v>28</v>
      </c>
      <c r="M114" s="31">
        <v>48</v>
      </c>
      <c r="N114" s="31">
        <v>70</v>
      </c>
      <c r="O114" s="31">
        <v>92</v>
      </c>
      <c r="P114" s="31">
        <v>120</v>
      </c>
      <c r="Q114" s="31">
        <v>144</v>
      </c>
      <c r="R114" s="31">
        <v>172</v>
      </c>
      <c r="S114" s="31">
        <v>200</v>
      </c>
      <c r="T114" s="31">
        <v>231</v>
      </c>
      <c r="U114" s="31">
        <v>10</v>
      </c>
      <c r="V114" s="31">
        <v>23</v>
      </c>
      <c r="W114" s="31">
        <v>42</v>
      </c>
      <c r="X114" s="31">
        <v>60</v>
      </c>
      <c r="Y114" s="31">
        <v>80</v>
      </c>
      <c r="Z114" s="31">
        <v>105</v>
      </c>
      <c r="AA114" s="31">
        <v>128</v>
      </c>
      <c r="AB114" s="31">
        <v>153</v>
      </c>
      <c r="AC114" s="31">
        <v>179</v>
      </c>
      <c r="AD114" s="31">
        <v>206</v>
      </c>
      <c r="AE114" s="11" t="e">
        <f t="shared" si="17"/>
        <v>#REF!</v>
      </c>
      <c r="AF114" s="11" t="e">
        <f t="shared" si="18"/>
        <v>#REF!</v>
      </c>
      <c r="AG114" s="11" t="e">
        <f t="shared" si="19"/>
        <v>#REF!</v>
      </c>
      <c r="AH114" s="11" t="e">
        <f t="shared" si="20"/>
        <v>#REF!</v>
      </c>
      <c r="AI114" s="11" t="e">
        <f t="shared" si="21"/>
        <v>#REF!</v>
      </c>
      <c r="AJ114" s="11" t="e">
        <f t="shared" si="22"/>
        <v>#REF!</v>
      </c>
      <c r="AK114" s="11" t="e">
        <f t="shared" si="23"/>
        <v>#REF!</v>
      </c>
      <c r="AL114" s="11" t="e">
        <f t="shared" si="24"/>
        <v>#REF!</v>
      </c>
    </row>
    <row r="115" spans="10:38" ht="12.75">
      <c r="J115" s="31">
        <v>150</v>
      </c>
      <c r="K115" s="31">
        <v>15</v>
      </c>
      <c r="L115" s="31">
        <v>30</v>
      </c>
      <c r="M115" s="31">
        <v>54</v>
      </c>
      <c r="N115" s="31">
        <v>77</v>
      </c>
      <c r="O115" s="31">
        <v>101</v>
      </c>
      <c r="P115" s="31">
        <v>132</v>
      </c>
      <c r="Q115" s="31">
        <v>159</v>
      </c>
      <c r="R115" s="31">
        <v>188</v>
      </c>
      <c r="S115" s="31">
        <v>220</v>
      </c>
      <c r="T115" s="31">
        <v>253</v>
      </c>
      <c r="U115" s="31">
        <v>12</v>
      </c>
      <c r="V115" s="31">
        <v>26</v>
      </c>
      <c r="W115" s="31">
        <v>46</v>
      </c>
      <c r="X115" s="31">
        <v>66</v>
      </c>
      <c r="Y115" s="31">
        <v>88</v>
      </c>
      <c r="Z115" s="31">
        <v>115</v>
      </c>
      <c r="AA115" s="31">
        <v>141</v>
      </c>
      <c r="AB115" s="31">
        <v>167</v>
      </c>
      <c r="AC115" s="31">
        <v>194</v>
      </c>
      <c r="AD115" s="31">
        <v>224</v>
      </c>
      <c r="AE115" s="11" t="e">
        <f t="shared" si="17"/>
        <v>#REF!</v>
      </c>
      <c r="AF115" s="11" t="e">
        <f t="shared" si="18"/>
        <v>#REF!</v>
      </c>
      <c r="AG115" s="11" t="e">
        <f t="shared" si="19"/>
        <v>#REF!</v>
      </c>
      <c r="AH115" s="11" t="e">
        <f t="shared" si="20"/>
        <v>#REF!</v>
      </c>
      <c r="AI115" s="11" t="e">
        <f t="shared" si="21"/>
        <v>#REF!</v>
      </c>
      <c r="AJ115" s="11" t="e">
        <f t="shared" si="22"/>
        <v>#REF!</v>
      </c>
      <c r="AK115" s="11" t="e">
        <f t="shared" si="23"/>
        <v>#REF!</v>
      </c>
      <c r="AL115" s="11" t="e">
        <f t="shared" si="24"/>
        <v>#REF!</v>
      </c>
    </row>
    <row r="116" spans="10:38" ht="12.75">
      <c r="J116" s="31">
        <v>200</v>
      </c>
      <c r="K116" s="31">
        <v>19</v>
      </c>
      <c r="L116" s="31">
        <v>38</v>
      </c>
      <c r="M116" s="31">
        <v>66</v>
      </c>
      <c r="N116" s="31">
        <v>94</v>
      </c>
      <c r="O116" s="31">
        <v>122</v>
      </c>
      <c r="P116" s="31">
        <v>158</v>
      </c>
      <c r="Q116" s="31">
        <v>190</v>
      </c>
      <c r="R116" s="31">
        <v>225</v>
      </c>
      <c r="S116" s="31">
        <v>261</v>
      </c>
      <c r="T116" s="31">
        <v>298</v>
      </c>
      <c r="U116" s="31">
        <v>15</v>
      </c>
      <c r="V116" s="31">
        <v>32</v>
      </c>
      <c r="W116" s="31">
        <v>56</v>
      </c>
      <c r="X116" s="31">
        <v>80</v>
      </c>
      <c r="Y116" s="31">
        <v>105</v>
      </c>
      <c r="Z116" s="31">
        <v>137</v>
      </c>
      <c r="AA116" s="31">
        <v>167</v>
      </c>
      <c r="AB116" s="31">
        <v>196</v>
      </c>
      <c r="AC116" s="31">
        <v>229</v>
      </c>
      <c r="AD116" s="31">
        <v>262</v>
      </c>
      <c r="AE116" s="11" t="e">
        <f t="shared" si="17"/>
        <v>#REF!</v>
      </c>
      <c r="AF116" s="11" t="e">
        <f t="shared" si="18"/>
        <v>#REF!</v>
      </c>
      <c r="AG116" s="11" t="e">
        <f t="shared" si="19"/>
        <v>#REF!</v>
      </c>
      <c r="AH116" s="11" t="e">
        <f t="shared" si="20"/>
        <v>#REF!</v>
      </c>
      <c r="AI116" s="11" t="e">
        <f t="shared" si="21"/>
        <v>#REF!</v>
      </c>
      <c r="AJ116" s="11" t="e">
        <f t="shared" si="22"/>
        <v>#REF!</v>
      </c>
      <c r="AK116" s="11" t="e">
        <f t="shared" si="23"/>
        <v>#REF!</v>
      </c>
      <c r="AL116" s="11" t="e">
        <f t="shared" si="24"/>
        <v>#REF!</v>
      </c>
    </row>
    <row r="117" spans="10:38" ht="12.75">
      <c r="J117" s="31">
        <v>250</v>
      </c>
      <c r="K117" s="31">
        <v>22</v>
      </c>
      <c r="L117" s="31">
        <v>44</v>
      </c>
      <c r="M117" s="31">
        <v>76</v>
      </c>
      <c r="N117" s="31">
        <v>108</v>
      </c>
      <c r="O117" s="31">
        <v>138</v>
      </c>
      <c r="P117" s="31">
        <v>178</v>
      </c>
      <c r="Q117" s="31">
        <v>213</v>
      </c>
      <c r="R117" s="31">
        <v>252</v>
      </c>
      <c r="S117" s="31">
        <v>289</v>
      </c>
      <c r="T117" s="31">
        <v>331</v>
      </c>
      <c r="U117" s="31">
        <v>18</v>
      </c>
      <c r="V117" s="31">
        <v>37</v>
      </c>
      <c r="W117" s="31">
        <v>65</v>
      </c>
      <c r="X117" s="31">
        <v>91</v>
      </c>
      <c r="Y117" s="31">
        <v>119</v>
      </c>
      <c r="Z117" s="31">
        <v>154</v>
      </c>
      <c r="AA117" s="31">
        <v>185</v>
      </c>
      <c r="AB117" s="31">
        <v>218</v>
      </c>
      <c r="AC117" s="31">
        <v>253</v>
      </c>
      <c r="AD117" s="31">
        <v>290</v>
      </c>
      <c r="AE117" s="11" t="e">
        <f t="shared" si="17"/>
        <v>#REF!</v>
      </c>
      <c r="AF117" s="11" t="e">
        <f t="shared" si="18"/>
        <v>#REF!</v>
      </c>
      <c r="AG117" s="11" t="e">
        <f t="shared" si="19"/>
        <v>#REF!</v>
      </c>
      <c r="AH117" s="11" t="e">
        <f t="shared" si="20"/>
        <v>#REF!</v>
      </c>
      <c r="AI117" s="11" t="e">
        <f t="shared" si="21"/>
        <v>#REF!</v>
      </c>
      <c r="AJ117" s="11" t="e">
        <f t="shared" si="22"/>
        <v>#REF!</v>
      </c>
      <c r="AK117" s="11" t="e">
        <f t="shared" si="23"/>
        <v>#REF!</v>
      </c>
      <c r="AL117" s="11" t="e">
        <f t="shared" si="24"/>
        <v>#REF!</v>
      </c>
    </row>
    <row r="118" spans="10:38" ht="12.75">
      <c r="J118" s="31">
        <v>300</v>
      </c>
      <c r="K118" s="31">
        <v>26</v>
      </c>
      <c r="L118" s="31">
        <v>51</v>
      </c>
      <c r="M118" s="31">
        <v>87</v>
      </c>
      <c r="N118" s="31">
        <v>120</v>
      </c>
      <c r="O118" s="31">
        <v>156</v>
      </c>
      <c r="P118" s="31">
        <v>199</v>
      </c>
      <c r="Q118" s="31">
        <v>239</v>
      </c>
      <c r="R118" s="31">
        <v>279</v>
      </c>
      <c r="S118" s="31">
        <v>322</v>
      </c>
      <c r="T118" s="31">
        <v>366</v>
      </c>
      <c r="U118" s="31">
        <v>22</v>
      </c>
      <c r="V118" s="31">
        <v>42</v>
      </c>
      <c r="W118" s="31">
        <v>72</v>
      </c>
      <c r="X118" s="31">
        <v>101</v>
      </c>
      <c r="Y118" s="31">
        <v>133</v>
      </c>
      <c r="Z118" s="31">
        <v>170</v>
      </c>
      <c r="AA118" s="31">
        <v>206</v>
      </c>
      <c r="AB118" s="31">
        <v>241</v>
      </c>
      <c r="AC118" s="31">
        <v>279</v>
      </c>
      <c r="AD118" s="31">
        <v>318</v>
      </c>
      <c r="AE118" s="11" t="e">
        <f t="shared" si="17"/>
        <v>#REF!</v>
      </c>
      <c r="AF118" s="11" t="e">
        <f t="shared" si="18"/>
        <v>#REF!</v>
      </c>
      <c r="AG118" s="11" t="e">
        <f t="shared" si="19"/>
        <v>#REF!</v>
      </c>
      <c r="AH118" s="11" t="e">
        <f t="shared" si="20"/>
        <v>#REF!</v>
      </c>
      <c r="AI118" s="11" t="e">
        <f t="shared" si="21"/>
        <v>#REF!</v>
      </c>
      <c r="AJ118" s="11" t="e">
        <f t="shared" si="22"/>
        <v>#REF!</v>
      </c>
      <c r="AK118" s="11" t="e">
        <f t="shared" si="23"/>
        <v>#REF!</v>
      </c>
      <c r="AL118" s="11" t="e">
        <f t="shared" si="24"/>
        <v>#REF!</v>
      </c>
    </row>
    <row r="119" spans="10:38" ht="12.75">
      <c r="J119" s="31">
        <v>350</v>
      </c>
      <c r="K119" s="31">
        <v>30</v>
      </c>
      <c r="L119" s="31">
        <v>57</v>
      </c>
      <c r="M119" s="31">
        <v>96</v>
      </c>
      <c r="N119" s="31">
        <v>133</v>
      </c>
      <c r="O119" s="31">
        <v>172</v>
      </c>
      <c r="P119" s="31">
        <v>219</v>
      </c>
      <c r="Q119" s="31">
        <v>262</v>
      </c>
      <c r="R119" s="31">
        <v>305</v>
      </c>
      <c r="S119" s="31">
        <v>352</v>
      </c>
      <c r="T119" s="31">
        <v>401</v>
      </c>
      <c r="U119" s="31">
        <v>24</v>
      </c>
      <c r="V119" s="31">
        <v>47</v>
      </c>
      <c r="W119" s="31">
        <v>80</v>
      </c>
      <c r="X119" s="31">
        <v>113</v>
      </c>
      <c r="Y119" s="31">
        <v>146</v>
      </c>
      <c r="Z119" s="31">
        <v>187</v>
      </c>
      <c r="AA119" s="31">
        <v>224</v>
      </c>
      <c r="AB119" s="31">
        <v>263</v>
      </c>
      <c r="AC119" s="31">
        <v>304</v>
      </c>
      <c r="AD119" s="31">
        <v>347</v>
      </c>
      <c r="AE119" s="11" t="e">
        <f t="shared" si="17"/>
        <v>#REF!</v>
      </c>
      <c r="AF119" s="11" t="e">
        <f t="shared" si="18"/>
        <v>#REF!</v>
      </c>
      <c r="AG119" s="11" t="e">
        <f t="shared" si="19"/>
        <v>#REF!</v>
      </c>
      <c r="AH119" s="11" t="e">
        <f t="shared" si="20"/>
        <v>#REF!</v>
      </c>
      <c r="AI119" s="11" t="e">
        <f t="shared" si="21"/>
        <v>#REF!</v>
      </c>
      <c r="AJ119" s="11" t="e">
        <f t="shared" si="22"/>
        <v>#REF!</v>
      </c>
      <c r="AK119" s="11" t="e">
        <f t="shared" si="23"/>
        <v>#REF!</v>
      </c>
      <c r="AL119" s="11" t="e">
        <f t="shared" si="24"/>
        <v>#REF!</v>
      </c>
    </row>
    <row r="120" spans="10:38" ht="12.75">
      <c r="J120" s="31">
        <v>400</v>
      </c>
      <c r="K120" s="31">
        <v>33</v>
      </c>
      <c r="L120" s="31">
        <v>63</v>
      </c>
      <c r="M120" s="31">
        <v>105</v>
      </c>
      <c r="N120" s="31">
        <v>146</v>
      </c>
      <c r="O120" s="31">
        <v>187</v>
      </c>
      <c r="P120" s="31">
        <v>237</v>
      </c>
      <c r="Q120" s="31">
        <v>285</v>
      </c>
      <c r="R120" s="31">
        <v>332</v>
      </c>
      <c r="S120" s="31">
        <v>380</v>
      </c>
      <c r="T120" s="31">
        <v>432</v>
      </c>
      <c r="U120" s="31">
        <v>26</v>
      </c>
      <c r="V120" s="31">
        <v>52</v>
      </c>
      <c r="W120" s="31">
        <v>88</v>
      </c>
      <c r="X120" s="31">
        <v>122</v>
      </c>
      <c r="Y120" s="31">
        <v>159</v>
      </c>
      <c r="Z120" s="31">
        <v>203</v>
      </c>
      <c r="AA120" s="31">
        <v>243</v>
      </c>
      <c r="AB120" s="31">
        <v>284</v>
      </c>
      <c r="AC120" s="31">
        <v>327</v>
      </c>
      <c r="AD120" s="31">
        <v>372</v>
      </c>
      <c r="AE120" s="11" t="e">
        <f t="shared" si="17"/>
        <v>#REF!</v>
      </c>
      <c r="AF120" s="11" t="e">
        <f t="shared" si="18"/>
        <v>#REF!</v>
      </c>
      <c r="AG120" s="11" t="e">
        <f t="shared" si="19"/>
        <v>#REF!</v>
      </c>
      <c r="AH120" s="11" t="e">
        <f t="shared" si="20"/>
        <v>#REF!</v>
      </c>
      <c r="AI120" s="11" t="e">
        <f t="shared" si="21"/>
        <v>#REF!</v>
      </c>
      <c r="AJ120" s="11" t="e">
        <f t="shared" si="22"/>
        <v>#REF!</v>
      </c>
      <c r="AK120" s="11" t="e">
        <f t="shared" si="23"/>
        <v>#REF!</v>
      </c>
      <c r="AL120" s="11" t="e">
        <f t="shared" si="24"/>
        <v>#REF!</v>
      </c>
    </row>
    <row r="121" spans="10:38" ht="12.75">
      <c r="J121" s="31">
        <v>450</v>
      </c>
      <c r="K121" s="31">
        <v>35</v>
      </c>
      <c r="L121" s="31">
        <v>69</v>
      </c>
      <c r="M121" s="31">
        <v>114</v>
      </c>
      <c r="N121" s="31">
        <v>157</v>
      </c>
      <c r="O121" s="31">
        <v>200</v>
      </c>
      <c r="P121" s="31">
        <v>256</v>
      </c>
      <c r="Q121" s="31">
        <v>304</v>
      </c>
      <c r="R121" s="31">
        <v>354</v>
      </c>
      <c r="S121" s="31">
        <v>405</v>
      </c>
      <c r="T121" s="31">
        <v>460</v>
      </c>
      <c r="U121" s="31">
        <v>28</v>
      </c>
      <c r="V121" s="31">
        <v>56</v>
      </c>
      <c r="W121" s="31">
        <v>94</v>
      </c>
      <c r="X121" s="31">
        <v>131</v>
      </c>
      <c r="Y121" s="31">
        <v>169</v>
      </c>
      <c r="Z121" s="31">
        <v>217</v>
      </c>
      <c r="AA121" s="31">
        <v>259</v>
      </c>
      <c r="AB121" s="31">
        <v>302</v>
      </c>
      <c r="AC121" s="31">
        <v>347</v>
      </c>
      <c r="AD121" s="31">
        <v>396</v>
      </c>
      <c r="AE121" s="11" t="e">
        <f t="shared" si="17"/>
        <v>#REF!</v>
      </c>
      <c r="AF121" s="11" t="e">
        <f t="shared" si="18"/>
        <v>#REF!</v>
      </c>
      <c r="AG121" s="11" t="e">
        <f t="shared" si="19"/>
        <v>#REF!</v>
      </c>
      <c r="AH121" s="11" t="e">
        <f t="shared" si="20"/>
        <v>#REF!</v>
      </c>
      <c r="AI121" s="11" t="e">
        <f t="shared" si="21"/>
        <v>#REF!</v>
      </c>
      <c r="AJ121" s="11" t="e">
        <f t="shared" si="22"/>
        <v>#REF!</v>
      </c>
      <c r="AK121" s="11" t="e">
        <f t="shared" si="23"/>
        <v>#REF!</v>
      </c>
      <c r="AL121" s="11" t="e">
        <f t="shared" si="24"/>
        <v>#REF!</v>
      </c>
    </row>
    <row r="122" spans="10:38" ht="12.75">
      <c r="J122" s="31">
        <v>500</v>
      </c>
      <c r="K122" s="31">
        <v>39</v>
      </c>
      <c r="L122" s="31">
        <v>76</v>
      </c>
      <c r="M122" s="31">
        <v>123</v>
      </c>
      <c r="N122" s="31">
        <v>169</v>
      </c>
      <c r="O122" s="31">
        <v>216</v>
      </c>
      <c r="P122" s="31">
        <v>277</v>
      </c>
      <c r="Q122" s="31">
        <v>326</v>
      </c>
      <c r="R122" s="31">
        <v>380</v>
      </c>
      <c r="S122" s="31">
        <v>435</v>
      </c>
      <c r="T122" s="31">
        <v>493</v>
      </c>
      <c r="U122" s="31">
        <v>31</v>
      </c>
      <c r="V122" s="31">
        <v>61</v>
      </c>
      <c r="W122" s="31">
        <v>102</v>
      </c>
      <c r="X122" s="31">
        <v>143</v>
      </c>
      <c r="Y122" s="31">
        <v>181</v>
      </c>
      <c r="Z122" s="31">
        <v>233</v>
      </c>
      <c r="AA122" s="31">
        <v>277</v>
      </c>
      <c r="AB122" s="31">
        <v>323</v>
      </c>
      <c r="AC122" s="31">
        <v>371</v>
      </c>
      <c r="AD122" s="31">
        <v>422</v>
      </c>
      <c r="AE122" s="11" t="e">
        <f t="shared" si="17"/>
        <v>#REF!</v>
      </c>
      <c r="AF122" s="11" t="e">
        <f t="shared" si="18"/>
        <v>#REF!</v>
      </c>
      <c r="AG122" s="11" t="e">
        <f t="shared" si="19"/>
        <v>#REF!</v>
      </c>
      <c r="AH122" s="11" t="e">
        <f t="shared" si="20"/>
        <v>#REF!</v>
      </c>
      <c r="AI122" s="11" t="e">
        <f t="shared" si="21"/>
        <v>#REF!</v>
      </c>
      <c r="AJ122" s="11" t="e">
        <f t="shared" si="22"/>
        <v>#REF!</v>
      </c>
      <c r="AK122" s="11" t="e">
        <f t="shared" si="23"/>
        <v>#REF!</v>
      </c>
      <c r="AL122" s="11" t="e">
        <f t="shared" si="24"/>
        <v>#REF!</v>
      </c>
    </row>
    <row r="123" spans="10:38" ht="12.75">
      <c r="J123" s="31">
        <v>600</v>
      </c>
      <c r="K123" s="31">
        <v>46</v>
      </c>
      <c r="L123" s="31">
        <v>86</v>
      </c>
      <c r="M123" s="31">
        <v>142</v>
      </c>
      <c r="N123" s="31">
        <v>194</v>
      </c>
      <c r="O123" s="31">
        <v>248</v>
      </c>
      <c r="P123" s="31">
        <v>314</v>
      </c>
      <c r="Q123" s="31">
        <v>372</v>
      </c>
      <c r="R123" s="31">
        <v>429</v>
      </c>
      <c r="S123" s="31">
        <v>490</v>
      </c>
      <c r="T123" s="31">
        <v>554</v>
      </c>
      <c r="U123" s="31">
        <v>36</v>
      </c>
      <c r="V123" s="31">
        <v>71</v>
      </c>
      <c r="W123" s="31">
        <v>117</v>
      </c>
      <c r="X123" s="31">
        <v>162</v>
      </c>
      <c r="Y123" s="31">
        <v>206</v>
      </c>
      <c r="Z123" s="31">
        <v>263</v>
      </c>
      <c r="AA123" s="31">
        <v>312</v>
      </c>
      <c r="AB123" s="31">
        <v>363</v>
      </c>
      <c r="AC123" s="31">
        <v>415</v>
      </c>
      <c r="AD123" s="31">
        <v>471</v>
      </c>
      <c r="AE123" s="11" t="e">
        <f t="shared" si="17"/>
        <v>#REF!</v>
      </c>
      <c r="AF123" s="11" t="e">
        <f t="shared" si="18"/>
        <v>#REF!</v>
      </c>
      <c r="AG123" s="11" t="e">
        <f t="shared" si="19"/>
        <v>#REF!</v>
      </c>
      <c r="AH123" s="11" t="e">
        <f t="shared" si="20"/>
        <v>#REF!</v>
      </c>
      <c r="AI123" s="11" t="e">
        <f t="shared" si="21"/>
        <v>#REF!</v>
      </c>
      <c r="AJ123" s="11" t="e">
        <f t="shared" si="22"/>
        <v>#REF!</v>
      </c>
      <c r="AK123" s="11" t="e">
        <f t="shared" si="23"/>
        <v>#REF!</v>
      </c>
      <c r="AL123" s="11" t="e">
        <f t="shared" si="24"/>
        <v>#REF!</v>
      </c>
    </row>
    <row r="124" spans="10:38" ht="12.75">
      <c r="J124" s="31">
        <v>700</v>
      </c>
      <c r="K124" s="31">
        <v>52</v>
      </c>
      <c r="L124" s="31">
        <v>98</v>
      </c>
      <c r="M124" s="31">
        <v>158</v>
      </c>
      <c r="N124" s="31">
        <v>215</v>
      </c>
      <c r="O124" s="31">
        <v>274</v>
      </c>
      <c r="P124" s="31">
        <v>347</v>
      </c>
      <c r="Q124" s="31">
        <v>409</v>
      </c>
      <c r="R124" s="31">
        <v>473</v>
      </c>
      <c r="S124" s="31">
        <v>538</v>
      </c>
      <c r="T124" s="31">
        <v>608</v>
      </c>
      <c r="U124" s="31">
        <v>41</v>
      </c>
      <c r="V124" s="31">
        <v>79</v>
      </c>
      <c r="W124" s="31">
        <v>130</v>
      </c>
      <c r="X124" s="31">
        <v>180</v>
      </c>
      <c r="Y124" s="31">
        <v>227</v>
      </c>
      <c r="Z124" s="31">
        <v>290</v>
      </c>
      <c r="AA124" s="31">
        <v>343</v>
      </c>
      <c r="AB124" s="31">
        <v>398</v>
      </c>
      <c r="AC124" s="31">
        <v>455</v>
      </c>
      <c r="AD124" s="31">
        <v>515</v>
      </c>
      <c r="AE124" s="11" t="e">
        <f t="shared" si="17"/>
        <v>#REF!</v>
      </c>
      <c r="AF124" s="11" t="e">
        <f t="shared" si="18"/>
        <v>#REF!</v>
      </c>
      <c r="AG124" s="11" t="e">
        <f t="shared" si="19"/>
        <v>#REF!</v>
      </c>
      <c r="AH124" s="11" t="e">
        <f t="shared" si="20"/>
        <v>#REF!</v>
      </c>
      <c r="AI124" s="11" t="e">
        <f t="shared" si="21"/>
        <v>#REF!</v>
      </c>
      <c r="AJ124" s="11" t="e">
        <f t="shared" si="22"/>
        <v>#REF!</v>
      </c>
      <c r="AK124" s="11" t="e">
        <f t="shared" si="23"/>
        <v>#REF!</v>
      </c>
      <c r="AL124" s="11" t="e">
        <f t="shared" si="24"/>
        <v>#REF!</v>
      </c>
    </row>
    <row r="125" spans="10:38" ht="12.75">
      <c r="J125" s="31">
        <v>800</v>
      </c>
      <c r="K125" s="31">
        <v>58</v>
      </c>
      <c r="L125" s="31">
        <v>110</v>
      </c>
      <c r="M125" s="31">
        <v>176</v>
      </c>
      <c r="N125" s="31">
        <v>239</v>
      </c>
      <c r="O125" s="31">
        <v>304</v>
      </c>
      <c r="P125" s="31">
        <v>384</v>
      </c>
      <c r="Q125" s="31">
        <v>452</v>
      </c>
      <c r="R125" s="31">
        <v>520</v>
      </c>
      <c r="S125" s="31">
        <v>592</v>
      </c>
      <c r="T125" s="31">
        <v>667</v>
      </c>
      <c r="U125" s="31">
        <v>46</v>
      </c>
      <c r="V125" s="31">
        <v>89</v>
      </c>
      <c r="W125" s="31">
        <v>144</v>
      </c>
      <c r="X125" s="31">
        <v>183</v>
      </c>
      <c r="Y125" s="31">
        <v>251</v>
      </c>
      <c r="Z125" s="31">
        <v>319</v>
      </c>
      <c r="AA125" s="31">
        <v>377</v>
      </c>
      <c r="AB125" s="31">
        <v>436</v>
      </c>
      <c r="AC125" s="31">
        <v>498</v>
      </c>
      <c r="AD125" s="31">
        <v>562</v>
      </c>
      <c r="AE125" s="11" t="e">
        <f t="shared" si="17"/>
        <v>#REF!</v>
      </c>
      <c r="AF125" s="11" t="e">
        <f t="shared" si="18"/>
        <v>#REF!</v>
      </c>
      <c r="AG125" s="11" t="e">
        <f t="shared" si="19"/>
        <v>#REF!</v>
      </c>
      <c r="AH125" s="11" t="e">
        <f t="shared" si="20"/>
        <v>#REF!</v>
      </c>
      <c r="AI125" s="11" t="e">
        <f t="shared" si="21"/>
        <v>#REF!</v>
      </c>
      <c r="AJ125" s="11" t="e">
        <f t="shared" si="22"/>
        <v>#REF!</v>
      </c>
      <c r="AK125" s="11" t="e">
        <f t="shared" si="23"/>
        <v>#REF!</v>
      </c>
      <c r="AL125" s="11" t="e">
        <f t="shared" si="24"/>
        <v>#REF!</v>
      </c>
    </row>
    <row r="126" spans="10:38" ht="12.75">
      <c r="J126" s="31">
        <v>900</v>
      </c>
      <c r="K126" s="31">
        <v>65</v>
      </c>
      <c r="L126" s="31">
        <v>121</v>
      </c>
      <c r="M126" s="31">
        <v>194</v>
      </c>
      <c r="N126" s="31">
        <v>263</v>
      </c>
      <c r="O126" s="31">
        <v>334</v>
      </c>
      <c r="P126" s="31">
        <v>419</v>
      </c>
      <c r="Q126" s="31">
        <v>494</v>
      </c>
      <c r="R126" s="31">
        <v>568</v>
      </c>
      <c r="S126" s="31">
        <v>644</v>
      </c>
      <c r="T126" s="31">
        <v>725</v>
      </c>
      <c r="U126" s="31">
        <v>51</v>
      </c>
      <c r="V126" s="31">
        <v>97</v>
      </c>
      <c r="W126" s="31">
        <v>158</v>
      </c>
      <c r="X126" s="31">
        <v>218</v>
      </c>
      <c r="Y126" s="31">
        <v>274</v>
      </c>
      <c r="Z126" s="31">
        <v>348</v>
      </c>
      <c r="AA126" s="31">
        <v>410</v>
      </c>
      <c r="AB126" s="31">
        <v>474</v>
      </c>
      <c r="AC126" s="31">
        <v>540</v>
      </c>
      <c r="AD126" s="31">
        <v>610</v>
      </c>
      <c r="AE126" s="11" t="e">
        <f t="shared" si="17"/>
        <v>#REF!</v>
      </c>
      <c r="AF126" s="11" t="e">
        <f t="shared" si="18"/>
        <v>#REF!</v>
      </c>
      <c r="AG126" s="11" t="e">
        <f t="shared" si="19"/>
        <v>#REF!</v>
      </c>
      <c r="AH126" s="11" t="e">
        <f t="shared" si="20"/>
        <v>#REF!</v>
      </c>
      <c r="AI126" s="11" t="e">
        <f t="shared" si="21"/>
        <v>#REF!</v>
      </c>
      <c r="AJ126" s="11" t="e">
        <f t="shared" si="22"/>
        <v>#REF!</v>
      </c>
      <c r="AK126" s="11" t="e">
        <f t="shared" si="23"/>
        <v>#REF!</v>
      </c>
      <c r="AL126" s="11" t="e">
        <f t="shared" si="24"/>
        <v>#REF!</v>
      </c>
    </row>
    <row r="127" spans="10:38" ht="12.75">
      <c r="J127" s="31">
        <v>1000</v>
      </c>
      <c r="K127" s="31">
        <v>71</v>
      </c>
      <c r="L127" s="31">
        <v>133</v>
      </c>
      <c r="M127" s="31">
        <v>212</v>
      </c>
      <c r="N127" s="31">
        <v>286</v>
      </c>
      <c r="O127" s="31">
        <v>362</v>
      </c>
      <c r="P127" s="31">
        <v>457</v>
      </c>
      <c r="Q127" s="31">
        <v>535</v>
      </c>
      <c r="R127" s="31">
        <v>615</v>
      </c>
      <c r="S127" s="31">
        <v>697</v>
      </c>
      <c r="T127" s="31">
        <v>783</v>
      </c>
      <c r="U127" s="31">
        <v>56</v>
      </c>
      <c r="V127" s="31">
        <v>107</v>
      </c>
      <c r="W127" s="31">
        <v>173</v>
      </c>
      <c r="X127" s="31">
        <v>237</v>
      </c>
      <c r="Y127" s="31">
        <v>298</v>
      </c>
      <c r="Z127" s="31">
        <v>377</v>
      </c>
      <c r="AA127" s="31">
        <v>444</v>
      </c>
      <c r="AB127" s="31">
        <v>512</v>
      </c>
      <c r="AC127" s="31">
        <v>582</v>
      </c>
      <c r="AD127" s="31">
        <v>656</v>
      </c>
      <c r="AE127" s="11" t="e">
        <f t="shared" si="17"/>
        <v>#REF!</v>
      </c>
      <c r="AF127" s="11" t="e">
        <f t="shared" si="18"/>
        <v>#REF!</v>
      </c>
      <c r="AG127" s="11" t="e">
        <f t="shared" si="19"/>
        <v>#REF!</v>
      </c>
      <c r="AH127" s="11" t="e">
        <f t="shared" si="20"/>
        <v>#REF!</v>
      </c>
      <c r="AI127" s="11" t="e">
        <f t="shared" si="21"/>
        <v>#REF!</v>
      </c>
      <c r="AJ127" s="11" t="e">
        <f t="shared" si="22"/>
        <v>#REF!</v>
      </c>
      <c r="AK127" s="11" t="e">
        <f t="shared" si="23"/>
        <v>#REF!</v>
      </c>
      <c r="AL127" s="11" t="e">
        <f t="shared" si="24"/>
        <v>#REF!</v>
      </c>
    </row>
    <row r="130" spans="10:28" ht="15.75">
      <c r="J130" s="227" t="s">
        <v>59</v>
      </c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</row>
    <row r="131" spans="10:28" ht="15.75">
      <c r="J131" s="227" t="s">
        <v>60</v>
      </c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</row>
    <row r="132" spans="10:28" ht="15.75">
      <c r="J132" s="227" t="s">
        <v>61</v>
      </c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</row>
    <row r="133" spans="10:28" ht="15.75">
      <c r="J133" s="227" t="s">
        <v>62</v>
      </c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</row>
    <row r="135" spans="10:28" ht="12.75">
      <c r="J135" s="198" t="s">
        <v>63</v>
      </c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</row>
    <row r="136" spans="10:28" ht="12.75">
      <c r="J136" s="198" t="s">
        <v>64</v>
      </c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</row>
    <row r="138" spans="10:28" ht="12.75">
      <c r="J138" s="209" t="s">
        <v>32</v>
      </c>
      <c r="K138" s="218" t="s">
        <v>65</v>
      </c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20"/>
      <c r="W138" s="228" t="s">
        <v>34</v>
      </c>
      <c r="X138" s="228"/>
      <c r="Y138" s="228" t="s">
        <v>35</v>
      </c>
      <c r="Z138" s="228"/>
      <c r="AA138" s="228" t="s">
        <v>34</v>
      </c>
      <c r="AB138" s="228" t="s">
        <v>35</v>
      </c>
    </row>
    <row r="139" spans="10:28" ht="12.75">
      <c r="J139" s="209"/>
      <c r="K139" s="218" t="s">
        <v>66</v>
      </c>
      <c r="L139" s="219"/>
      <c r="M139" s="219"/>
      <c r="N139" s="219"/>
      <c r="O139" s="219"/>
      <c r="P139" s="220"/>
      <c r="Q139" s="218" t="s">
        <v>67</v>
      </c>
      <c r="R139" s="219"/>
      <c r="S139" s="219"/>
      <c r="T139" s="219"/>
      <c r="U139" s="219"/>
      <c r="V139" s="220"/>
      <c r="W139" s="228"/>
      <c r="X139" s="228"/>
      <c r="Y139" s="228"/>
      <c r="Z139" s="228"/>
      <c r="AA139" s="228"/>
      <c r="AB139" s="228"/>
    </row>
    <row r="140" spans="10:28" ht="12.75">
      <c r="J140" s="209"/>
      <c r="K140" s="218" t="s">
        <v>68</v>
      </c>
      <c r="L140" s="219"/>
      <c r="M140" s="219"/>
      <c r="N140" s="219"/>
      <c r="O140" s="219"/>
      <c r="P140" s="220"/>
      <c r="Q140" s="218" t="s">
        <v>69</v>
      </c>
      <c r="R140" s="219"/>
      <c r="S140" s="219"/>
      <c r="T140" s="219"/>
      <c r="U140" s="219"/>
      <c r="V140" s="220"/>
      <c r="W140" s="228"/>
      <c r="X140" s="228"/>
      <c r="Y140" s="228"/>
      <c r="Z140" s="228"/>
      <c r="AA140" s="228"/>
      <c r="AB140" s="228"/>
    </row>
    <row r="141" spans="10:28" ht="12.75">
      <c r="J141" s="209"/>
      <c r="K141" s="218" t="s">
        <v>70</v>
      </c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20"/>
      <c r="W141" s="228"/>
      <c r="X141" s="228"/>
      <c r="Y141" s="228"/>
      <c r="Z141" s="228"/>
      <c r="AA141" s="228"/>
      <c r="AB141" s="228"/>
    </row>
    <row r="142" spans="10:28" ht="12.75">
      <c r="J142" s="209"/>
      <c r="K142" s="29" t="s">
        <v>40</v>
      </c>
      <c r="L142" s="29" t="s">
        <v>41</v>
      </c>
      <c r="M142" s="29" t="s">
        <v>40</v>
      </c>
      <c r="N142" s="29" t="s">
        <v>41</v>
      </c>
      <c r="O142" s="29" t="s">
        <v>40</v>
      </c>
      <c r="P142" s="29" t="s">
        <v>41</v>
      </c>
      <c r="Q142" s="29" t="s">
        <v>40</v>
      </c>
      <c r="R142" s="29" t="s">
        <v>41</v>
      </c>
      <c r="S142" s="29" t="s">
        <v>40</v>
      </c>
      <c r="T142" s="29" t="s">
        <v>41</v>
      </c>
      <c r="U142" s="29" t="s">
        <v>40</v>
      </c>
      <c r="V142" s="29" t="s">
        <v>41</v>
      </c>
      <c r="W142" s="228"/>
      <c r="X142" s="228"/>
      <c r="Y142" s="228"/>
      <c r="Z142" s="228"/>
      <c r="AA142" s="228"/>
      <c r="AB142" s="228"/>
    </row>
    <row r="143" spans="10:28" ht="12.75">
      <c r="J143" s="209"/>
      <c r="K143" s="218" t="s">
        <v>48</v>
      </c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20"/>
      <c r="W143" s="228"/>
      <c r="X143" s="228"/>
      <c r="Y143" s="228"/>
      <c r="Z143" s="228"/>
      <c r="AA143" s="228"/>
      <c r="AB143" s="228"/>
    </row>
    <row r="144" spans="10:28" ht="12.75">
      <c r="J144" s="209"/>
      <c r="K144" s="29">
        <v>65</v>
      </c>
      <c r="L144" s="29">
        <v>50</v>
      </c>
      <c r="M144" s="29">
        <v>90</v>
      </c>
      <c r="N144" s="29">
        <v>50</v>
      </c>
      <c r="O144" s="29">
        <v>110</v>
      </c>
      <c r="P144" s="29">
        <v>50</v>
      </c>
      <c r="Q144" s="29">
        <v>65</v>
      </c>
      <c r="R144" s="29">
        <v>50</v>
      </c>
      <c r="S144" s="29">
        <v>90</v>
      </c>
      <c r="T144" s="29">
        <v>50</v>
      </c>
      <c r="U144" s="29">
        <v>110</v>
      </c>
      <c r="V144" s="29">
        <v>50</v>
      </c>
      <c r="W144" s="7">
        <f>(65+50)/2</f>
        <v>57.5</v>
      </c>
      <c r="X144" s="7">
        <f>(90+50)/2</f>
        <v>70</v>
      </c>
      <c r="Y144" s="7">
        <f>(65+50)/2</f>
        <v>57.5</v>
      </c>
      <c r="Z144" s="7">
        <f>(90+50)/2</f>
        <v>70</v>
      </c>
      <c r="AA144" s="32" t="e">
        <f>#REF!</f>
        <v>#REF!</v>
      </c>
      <c r="AB144" s="32" t="e">
        <f>#REF!</f>
        <v>#REF!</v>
      </c>
    </row>
    <row r="145" spans="10:28" ht="12.75">
      <c r="J145" s="31">
        <v>25</v>
      </c>
      <c r="K145" s="31">
        <v>13</v>
      </c>
      <c r="L145" s="31">
        <v>9</v>
      </c>
      <c r="M145" s="31">
        <v>19</v>
      </c>
      <c r="N145" s="31">
        <v>9</v>
      </c>
      <c r="O145" s="31">
        <v>22</v>
      </c>
      <c r="P145" s="31">
        <v>9</v>
      </c>
      <c r="Q145" s="31">
        <v>12</v>
      </c>
      <c r="R145" s="31">
        <v>8</v>
      </c>
      <c r="S145" s="31">
        <v>17</v>
      </c>
      <c r="T145" s="31">
        <v>8</v>
      </c>
      <c r="U145" s="31">
        <v>21</v>
      </c>
      <c r="V145" s="31">
        <v>7</v>
      </c>
      <c r="W145" s="5">
        <f>K145+L145</f>
        <v>22</v>
      </c>
      <c r="X145" s="5">
        <f>M145+N145</f>
        <v>28</v>
      </c>
      <c r="Y145" s="5">
        <f>Q145+R145</f>
        <v>20</v>
      </c>
      <c r="Z145" s="5">
        <f>S145+T145</f>
        <v>25</v>
      </c>
      <c r="AA145" s="18" t="e">
        <f>W145+(X145-W145)*($AA$144-$W$144)/($X$144-$W$144)</f>
        <v>#REF!</v>
      </c>
      <c r="AB145" s="18" t="e">
        <f>Y145+(Z145-Y145)*($AB$144-$Y$144)/($Z$144-$Y$144)</f>
        <v>#REF!</v>
      </c>
    </row>
    <row r="146" spans="10:28" ht="12.75">
      <c r="J146" s="31">
        <v>30</v>
      </c>
      <c r="K146" s="31">
        <v>14</v>
      </c>
      <c r="L146" s="31">
        <v>9</v>
      </c>
      <c r="M146" s="31">
        <v>20</v>
      </c>
      <c r="N146" s="31">
        <v>9</v>
      </c>
      <c r="O146" s="31">
        <v>24</v>
      </c>
      <c r="P146" s="31">
        <v>9</v>
      </c>
      <c r="Q146" s="31">
        <v>13</v>
      </c>
      <c r="R146" s="31">
        <v>9</v>
      </c>
      <c r="S146" s="31">
        <v>17</v>
      </c>
      <c r="T146" s="31">
        <v>9</v>
      </c>
      <c r="U146" s="31">
        <v>22</v>
      </c>
      <c r="V146" s="31">
        <v>8</v>
      </c>
      <c r="W146" s="5">
        <f t="shared" ref="W146:W167" si="25">K146+L146</f>
        <v>23</v>
      </c>
      <c r="X146" s="5">
        <f t="shared" ref="X146:X167" si="26">M146+N146</f>
        <v>29</v>
      </c>
      <c r="Y146" s="5">
        <f t="shared" ref="Y146:Y167" si="27">Q146+R146</f>
        <v>22</v>
      </c>
      <c r="Z146" s="5">
        <f t="shared" ref="Z146:Z167" si="28">S146+T146</f>
        <v>26</v>
      </c>
      <c r="AA146" s="18" t="e">
        <f t="shared" ref="AA146:AA167" si="29">W146+(X146-W146)*($AA$144-$W$144)/($X$144-$W$144)</f>
        <v>#REF!</v>
      </c>
      <c r="AB146" s="18" t="e">
        <f t="shared" ref="AB146:AB167" si="30">Y146+(Z146-Y146)*($AB$144-$Y$144)/($Z$144-$Y$144)</f>
        <v>#REF!</v>
      </c>
    </row>
    <row r="147" spans="10:28" ht="12.75">
      <c r="J147" s="31">
        <v>40</v>
      </c>
      <c r="K147" s="31">
        <v>15</v>
      </c>
      <c r="L147" s="31">
        <v>10</v>
      </c>
      <c r="M147" s="31">
        <v>22</v>
      </c>
      <c r="N147" s="31">
        <v>10</v>
      </c>
      <c r="O147" s="31">
        <v>27</v>
      </c>
      <c r="P147" s="31">
        <v>9</v>
      </c>
      <c r="Q147" s="31">
        <v>14</v>
      </c>
      <c r="R147" s="31">
        <v>9</v>
      </c>
      <c r="S147" s="31">
        <v>19</v>
      </c>
      <c r="T147" s="31">
        <v>9</v>
      </c>
      <c r="U147" s="31">
        <v>23</v>
      </c>
      <c r="V147" s="31">
        <v>9</v>
      </c>
      <c r="W147" s="5">
        <f t="shared" si="25"/>
        <v>25</v>
      </c>
      <c r="X147" s="5">
        <f t="shared" si="26"/>
        <v>32</v>
      </c>
      <c r="Y147" s="5">
        <f t="shared" si="27"/>
        <v>23</v>
      </c>
      <c r="Z147" s="5">
        <f t="shared" si="28"/>
        <v>28</v>
      </c>
      <c r="AA147" s="18" t="e">
        <f t="shared" si="29"/>
        <v>#REF!</v>
      </c>
      <c r="AB147" s="18" t="e">
        <f t="shared" si="30"/>
        <v>#REF!</v>
      </c>
    </row>
    <row r="148" spans="10:28" ht="12.75">
      <c r="J148" s="31">
        <v>50</v>
      </c>
      <c r="K148" s="31">
        <v>16</v>
      </c>
      <c r="L148" s="31">
        <v>11</v>
      </c>
      <c r="M148" s="31">
        <v>24</v>
      </c>
      <c r="N148" s="31">
        <v>11</v>
      </c>
      <c r="O148" s="31">
        <v>29</v>
      </c>
      <c r="P148" s="31">
        <v>10</v>
      </c>
      <c r="Q148" s="31">
        <v>15</v>
      </c>
      <c r="R148" s="31">
        <v>10</v>
      </c>
      <c r="S148" s="31">
        <v>21</v>
      </c>
      <c r="T148" s="31">
        <v>10</v>
      </c>
      <c r="U148" s="31">
        <v>26</v>
      </c>
      <c r="V148" s="31">
        <v>9</v>
      </c>
      <c r="W148" s="5">
        <f t="shared" si="25"/>
        <v>27</v>
      </c>
      <c r="X148" s="5">
        <f t="shared" si="26"/>
        <v>35</v>
      </c>
      <c r="Y148" s="5">
        <f t="shared" si="27"/>
        <v>25</v>
      </c>
      <c r="Z148" s="5">
        <f t="shared" si="28"/>
        <v>31</v>
      </c>
      <c r="AA148" s="18" t="e">
        <f t="shared" si="29"/>
        <v>#REF!</v>
      </c>
      <c r="AB148" s="18" t="e">
        <f t="shared" si="30"/>
        <v>#REF!</v>
      </c>
    </row>
    <row r="149" spans="10:28" ht="12.75">
      <c r="J149" s="31">
        <v>65</v>
      </c>
      <c r="K149" s="31">
        <v>20</v>
      </c>
      <c r="L149" s="31">
        <v>14</v>
      </c>
      <c r="M149" s="31">
        <v>28</v>
      </c>
      <c r="N149" s="31">
        <v>12</v>
      </c>
      <c r="O149" s="31">
        <v>34</v>
      </c>
      <c r="P149" s="31">
        <v>11</v>
      </c>
      <c r="Q149" s="31">
        <v>17</v>
      </c>
      <c r="R149" s="31">
        <v>11</v>
      </c>
      <c r="S149" s="31">
        <v>25</v>
      </c>
      <c r="T149" s="31">
        <v>11</v>
      </c>
      <c r="U149" s="31">
        <v>29</v>
      </c>
      <c r="V149" s="31">
        <v>10</v>
      </c>
      <c r="W149" s="5">
        <f t="shared" si="25"/>
        <v>34</v>
      </c>
      <c r="X149" s="5">
        <f t="shared" si="26"/>
        <v>40</v>
      </c>
      <c r="Y149" s="5">
        <f t="shared" si="27"/>
        <v>28</v>
      </c>
      <c r="Z149" s="5">
        <f t="shared" si="28"/>
        <v>36</v>
      </c>
      <c r="AA149" s="18" t="e">
        <f t="shared" si="29"/>
        <v>#REF!</v>
      </c>
      <c r="AB149" s="18" t="e">
        <f t="shared" si="30"/>
        <v>#REF!</v>
      </c>
    </row>
    <row r="150" spans="10:28" ht="12.75">
      <c r="J150" s="31">
        <v>80</v>
      </c>
      <c r="K150" s="31">
        <v>22</v>
      </c>
      <c r="L150" s="31">
        <v>15</v>
      </c>
      <c r="M150" s="31">
        <v>30</v>
      </c>
      <c r="N150" s="31">
        <v>13</v>
      </c>
      <c r="O150" s="31">
        <v>37</v>
      </c>
      <c r="P150" s="31">
        <v>12</v>
      </c>
      <c r="Q150" s="31">
        <v>18</v>
      </c>
      <c r="R150" s="31">
        <v>12</v>
      </c>
      <c r="S150" s="31">
        <v>27</v>
      </c>
      <c r="T150" s="31">
        <v>12</v>
      </c>
      <c r="U150" s="31">
        <v>32</v>
      </c>
      <c r="V150" s="31">
        <v>11</v>
      </c>
      <c r="W150" s="5">
        <f t="shared" si="25"/>
        <v>37</v>
      </c>
      <c r="X150" s="5">
        <f t="shared" si="26"/>
        <v>43</v>
      </c>
      <c r="Y150" s="5">
        <f t="shared" si="27"/>
        <v>30</v>
      </c>
      <c r="Z150" s="5">
        <f t="shared" si="28"/>
        <v>39</v>
      </c>
      <c r="AA150" s="18" t="e">
        <f t="shared" si="29"/>
        <v>#REF!</v>
      </c>
      <c r="AB150" s="18" t="e">
        <f t="shared" si="30"/>
        <v>#REF!</v>
      </c>
    </row>
    <row r="151" spans="10:28" ht="12.75">
      <c r="J151" s="31">
        <v>100</v>
      </c>
      <c r="K151" s="31">
        <v>24</v>
      </c>
      <c r="L151" s="31">
        <v>16</v>
      </c>
      <c r="M151" s="31">
        <v>34</v>
      </c>
      <c r="N151" s="31">
        <v>14</v>
      </c>
      <c r="O151" s="31">
        <v>41</v>
      </c>
      <c r="P151" s="31">
        <v>14</v>
      </c>
      <c r="Q151" s="31">
        <v>21</v>
      </c>
      <c r="R151" s="31">
        <v>14</v>
      </c>
      <c r="S151" s="31">
        <v>30</v>
      </c>
      <c r="T151" s="31">
        <v>13</v>
      </c>
      <c r="U151" s="31">
        <v>35</v>
      </c>
      <c r="V151" s="31">
        <v>12</v>
      </c>
      <c r="W151" s="5">
        <f t="shared" si="25"/>
        <v>40</v>
      </c>
      <c r="X151" s="5">
        <f t="shared" si="26"/>
        <v>48</v>
      </c>
      <c r="Y151" s="5">
        <f t="shared" si="27"/>
        <v>35</v>
      </c>
      <c r="Z151" s="5">
        <f t="shared" si="28"/>
        <v>43</v>
      </c>
      <c r="AA151" s="18" t="e">
        <f t="shared" si="29"/>
        <v>#REF!</v>
      </c>
      <c r="AB151" s="18" t="e">
        <f t="shared" si="30"/>
        <v>#REF!</v>
      </c>
    </row>
    <row r="152" spans="10:28" ht="12.75">
      <c r="J152" s="31">
        <v>125</v>
      </c>
      <c r="K152" s="31">
        <v>25</v>
      </c>
      <c r="L152" s="31">
        <v>17</v>
      </c>
      <c r="M152" s="31">
        <v>36</v>
      </c>
      <c r="N152" s="31">
        <v>15</v>
      </c>
      <c r="O152" s="31">
        <v>45</v>
      </c>
      <c r="P152" s="31">
        <v>15</v>
      </c>
      <c r="Q152" s="31">
        <v>22</v>
      </c>
      <c r="R152" s="31">
        <v>15</v>
      </c>
      <c r="S152" s="31">
        <v>33</v>
      </c>
      <c r="T152" s="31">
        <v>14</v>
      </c>
      <c r="U152" s="31">
        <v>37</v>
      </c>
      <c r="V152" s="31">
        <v>13</v>
      </c>
      <c r="W152" s="5">
        <f t="shared" si="25"/>
        <v>42</v>
      </c>
      <c r="X152" s="5">
        <f t="shared" si="26"/>
        <v>51</v>
      </c>
      <c r="Y152" s="5">
        <f t="shared" si="27"/>
        <v>37</v>
      </c>
      <c r="Z152" s="5">
        <f t="shared" si="28"/>
        <v>47</v>
      </c>
      <c r="AA152" s="18" t="e">
        <f t="shared" si="29"/>
        <v>#REF!</v>
      </c>
      <c r="AB152" s="18" t="e">
        <f t="shared" si="30"/>
        <v>#REF!</v>
      </c>
    </row>
    <row r="153" spans="10:28" ht="12.75">
      <c r="J153" s="31">
        <v>150</v>
      </c>
      <c r="K153" s="31">
        <v>28</v>
      </c>
      <c r="L153" s="31">
        <v>20</v>
      </c>
      <c r="M153" s="31">
        <v>40</v>
      </c>
      <c r="N153" s="31">
        <v>16</v>
      </c>
      <c r="O153" s="31">
        <v>47</v>
      </c>
      <c r="P153" s="31">
        <v>16</v>
      </c>
      <c r="Q153" s="31">
        <v>23</v>
      </c>
      <c r="R153" s="31">
        <v>16</v>
      </c>
      <c r="S153" s="31">
        <v>36</v>
      </c>
      <c r="T153" s="31">
        <v>15</v>
      </c>
      <c r="U153" s="31">
        <v>40</v>
      </c>
      <c r="V153" s="31">
        <v>14</v>
      </c>
      <c r="W153" s="5">
        <f t="shared" si="25"/>
        <v>48</v>
      </c>
      <c r="X153" s="5">
        <f t="shared" si="26"/>
        <v>56</v>
      </c>
      <c r="Y153" s="5">
        <f t="shared" si="27"/>
        <v>39</v>
      </c>
      <c r="Z153" s="5">
        <f t="shared" si="28"/>
        <v>51</v>
      </c>
      <c r="AA153" s="18" t="e">
        <f t="shared" si="29"/>
        <v>#REF!</v>
      </c>
      <c r="AB153" s="18" t="e">
        <f t="shared" si="30"/>
        <v>#REF!</v>
      </c>
    </row>
    <row r="154" spans="10:28" ht="12.75">
      <c r="J154" s="31">
        <v>200</v>
      </c>
      <c r="K154" s="31">
        <v>35</v>
      </c>
      <c r="L154" s="31">
        <v>22</v>
      </c>
      <c r="M154" s="31">
        <v>47</v>
      </c>
      <c r="N154" s="31">
        <v>19</v>
      </c>
      <c r="O154" s="31">
        <v>61</v>
      </c>
      <c r="P154" s="31">
        <v>17</v>
      </c>
      <c r="Q154" s="31">
        <v>28</v>
      </c>
      <c r="R154" s="31">
        <v>20</v>
      </c>
      <c r="S154" s="31">
        <v>42</v>
      </c>
      <c r="T154" s="31">
        <v>16</v>
      </c>
      <c r="U154" s="31">
        <v>50</v>
      </c>
      <c r="V154" s="31">
        <v>15</v>
      </c>
      <c r="W154" s="5">
        <f t="shared" si="25"/>
        <v>57</v>
      </c>
      <c r="X154" s="5">
        <f t="shared" si="26"/>
        <v>66</v>
      </c>
      <c r="Y154" s="5">
        <f t="shared" si="27"/>
        <v>48</v>
      </c>
      <c r="Z154" s="5">
        <f t="shared" si="28"/>
        <v>58</v>
      </c>
      <c r="AA154" s="18" t="e">
        <f t="shared" si="29"/>
        <v>#REF!</v>
      </c>
      <c r="AB154" s="18" t="e">
        <f t="shared" si="30"/>
        <v>#REF!</v>
      </c>
    </row>
    <row r="155" spans="10:28" ht="12.75">
      <c r="J155" s="31">
        <v>250</v>
      </c>
      <c r="K155" s="31">
        <v>40</v>
      </c>
      <c r="L155" s="31">
        <v>26</v>
      </c>
      <c r="M155" s="31">
        <v>56</v>
      </c>
      <c r="N155" s="31">
        <v>22</v>
      </c>
      <c r="O155" s="31">
        <v>68</v>
      </c>
      <c r="P155" s="31">
        <v>18</v>
      </c>
      <c r="Q155" s="31">
        <v>33</v>
      </c>
      <c r="R155" s="31">
        <v>22</v>
      </c>
      <c r="S155" s="31">
        <v>46</v>
      </c>
      <c r="T155" s="31">
        <v>18</v>
      </c>
      <c r="U155" s="31">
        <v>57</v>
      </c>
      <c r="V155" s="31">
        <v>17</v>
      </c>
      <c r="W155" s="5">
        <f t="shared" si="25"/>
        <v>66</v>
      </c>
      <c r="X155" s="5">
        <f t="shared" si="26"/>
        <v>78</v>
      </c>
      <c r="Y155" s="5">
        <f t="shared" si="27"/>
        <v>55</v>
      </c>
      <c r="Z155" s="5">
        <f t="shared" si="28"/>
        <v>64</v>
      </c>
      <c r="AA155" s="18" t="e">
        <f t="shared" si="29"/>
        <v>#REF!</v>
      </c>
      <c r="AB155" s="18" t="e">
        <f t="shared" si="30"/>
        <v>#REF!</v>
      </c>
    </row>
    <row r="156" spans="10:28" ht="12.75">
      <c r="J156" s="31">
        <v>300</v>
      </c>
      <c r="K156" s="31">
        <v>46</v>
      </c>
      <c r="L156" s="31">
        <v>29</v>
      </c>
      <c r="M156" s="31">
        <v>64</v>
      </c>
      <c r="N156" s="31">
        <v>23</v>
      </c>
      <c r="O156" s="31">
        <v>76</v>
      </c>
      <c r="P156" s="31">
        <v>21</v>
      </c>
      <c r="Q156" s="31">
        <v>37</v>
      </c>
      <c r="R156" s="31">
        <v>24</v>
      </c>
      <c r="S156" s="31">
        <v>52</v>
      </c>
      <c r="T156" s="31">
        <v>21</v>
      </c>
      <c r="U156" s="31">
        <v>61</v>
      </c>
      <c r="V156" s="31">
        <v>18</v>
      </c>
      <c r="W156" s="5">
        <f t="shared" si="25"/>
        <v>75</v>
      </c>
      <c r="X156" s="5">
        <f t="shared" si="26"/>
        <v>87</v>
      </c>
      <c r="Y156" s="5">
        <f t="shared" si="27"/>
        <v>61</v>
      </c>
      <c r="Z156" s="5">
        <f t="shared" si="28"/>
        <v>73</v>
      </c>
      <c r="AA156" s="18" t="e">
        <f t="shared" si="29"/>
        <v>#REF!</v>
      </c>
      <c r="AB156" s="18" t="e">
        <f t="shared" si="30"/>
        <v>#REF!</v>
      </c>
    </row>
    <row r="157" spans="10:28" ht="12.75">
      <c r="J157" s="31">
        <v>350</v>
      </c>
      <c r="K157" s="31">
        <v>50</v>
      </c>
      <c r="L157" s="31">
        <v>32</v>
      </c>
      <c r="M157" s="31">
        <v>68</v>
      </c>
      <c r="N157" s="31">
        <v>25</v>
      </c>
      <c r="O157" s="31">
        <v>84</v>
      </c>
      <c r="P157" s="31">
        <v>22</v>
      </c>
      <c r="Q157" s="31">
        <v>40</v>
      </c>
      <c r="R157" s="31">
        <v>27</v>
      </c>
      <c r="S157" s="31">
        <v>55</v>
      </c>
      <c r="T157" s="31">
        <v>22</v>
      </c>
      <c r="U157" s="31">
        <v>69</v>
      </c>
      <c r="V157" s="31">
        <v>19</v>
      </c>
      <c r="W157" s="5">
        <f t="shared" si="25"/>
        <v>82</v>
      </c>
      <c r="X157" s="5">
        <f t="shared" si="26"/>
        <v>93</v>
      </c>
      <c r="Y157" s="5">
        <f t="shared" si="27"/>
        <v>67</v>
      </c>
      <c r="Z157" s="5">
        <f t="shared" si="28"/>
        <v>77</v>
      </c>
      <c r="AA157" s="18" t="e">
        <f t="shared" si="29"/>
        <v>#REF!</v>
      </c>
      <c r="AB157" s="18" t="e">
        <f t="shared" si="30"/>
        <v>#REF!</v>
      </c>
    </row>
    <row r="158" spans="10:28" ht="12.75">
      <c r="J158" s="31">
        <v>400</v>
      </c>
      <c r="K158" s="31">
        <v>56</v>
      </c>
      <c r="L158" s="31">
        <v>34</v>
      </c>
      <c r="M158" s="31">
        <v>75</v>
      </c>
      <c r="N158" s="31">
        <v>28</v>
      </c>
      <c r="O158" s="31">
        <v>90</v>
      </c>
      <c r="P158" s="31">
        <v>22</v>
      </c>
      <c r="Q158" s="31">
        <v>43</v>
      </c>
      <c r="R158" s="31">
        <v>28</v>
      </c>
      <c r="S158" s="31">
        <v>60</v>
      </c>
      <c r="T158" s="31">
        <v>24</v>
      </c>
      <c r="U158" s="31">
        <v>74</v>
      </c>
      <c r="V158" s="31">
        <v>21</v>
      </c>
      <c r="W158" s="5">
        <f t="shared" si="25"/>
        <v>90</v>
      </c>
      <c r="X158" s="5">
        <f t="shared" si="26"/>
        <v>103</v>
      </c>
      <c r="Y158" s="5">
        <f t="shared" si="27"/>
        <v>71</v>
      </c>
      <c r="Z158" s="5">
        <f t="shared" si="28"/>
        <v>84</v>
      </c>
      <c r="AA158" s="18" t="e">
        <f t="shared" si="29"/>
        <v>#REF!</v>
      </c>
      <c r="AB158" s="18" t="e">
        <f t="shared" si="30"/>
        <v>#REF!</v>
      </c>
    </row>
    <row r="159" spans="10:28" ht="12.75">
      <c r="J159" s="31">
        <v>450</v>
      </c>
      <c r="K159" s="31">
        <v>60</v>
      </c>
      <c r="L159" s="31">
        <v>36</v>
      </c>
      <c r="M159" s="31">
        <v>82</v>
      </c>
      <c r="N159" s="31">
        <v>28</v>
      </c>
      <c r="O159" s="31">
        <v>99</v>
      </c>
      <c r="P159" s="31">
        <v>23</v>
      </c>
      <c r="Q159" s="31">
        <v>46</v>
      </c>
      <c r="R159" s="31">
        <v>31</v>
      </c>
      <c r="S159" s="31">
        <v>68</v>
      </c>
      <c r="T159" s="31">
        <v>27</v>
      </c>
      <c r="U159" s="31">
        <v>78</v>
      </c>
      <c r="V159" s="31">
        <v>22</v>
      </c>
      <c r="W159" s="5">
        <f t="shared" si="25"/>
        <v>96</v>
      </c>
      <c r="X159" s="5">
        <f t="shared" si="26"/>
        <v>110</v>
      </c>
      <c r="Y159" s="5">
        <f t="shared" si="27"/>
        <v>77</v>
      </c>
      <c r="Z159" s="5">
        <f t="shared" si="28"/>
        <v>95</v>
      </c>
      <c r="AA159" s="18" t="e">
        <f t="shared" si="29"/>
        <v>#REF!</v>
      </c>
      <c r="AB159" s="18" t="e">
        <f t="shared" si="30"/>
        <v>#REF!</v>
      </c>
    </row>
    <row r="160" spans="10:28" ht="12.75">
      <c r="J160" s="31">
        <v>500</v>
      </c>
      <c r="K160" s="31">
        <v>65</v>
      </c>
      <c r="L160" s="31">
        <v>40</v>
      </c>
      <c r="M160" s="31">
        <v>92</v>
      </c>
      <c r="N160" s="31">
        <v>31</v>
      </c>
      <c r="O160" s="31">
        <v>112</v>
      </c>
      <c r="P160" s="31">
        <v>24</v>
      </c>
      <c r="Q160" s="31">
        <v>50</v>
      </c>
      <c r="R160" s="31">
        <v>32</v>
      </c>
      <c r="S160" s="31">
        <v>72</v>
      </c>
      <c r="T160" s="31">
        <v>28</v>
      </c>
      <c r="U160" s="31">
        <v>86</v>
      </c>
      <c r="V160" s="31">
        <v>23</v>
      </c>
      <c r="W160" s="5">
        <f t="shared" si="25"/>
        <v>105</v>
      </c>
      <c r="X160" s="5">
        <f t="shared" si="26"/>
        <v>123</v>
      </c>
      <c r="Y160" s="5">
        <f t="shared" si="27"/>
        <v>82</v>
      </c>
      <c r="Z160" s="5">
        <f t="shared" si="28"/>
        <v>100</v>
      </c>
      <c r="AA160" s="18" t="e">
        <f t="shared" si="29"/>
        <v>#REF!</v>
      </c>
      <c r="AB160" s="18" t="e">
        <f t="shared" si="30"/>
        <v>#REF!</v>
      </c>
    </row>
    <row r="161" spans="10:38" ht="12.75">
      <c r="J161" s="31">
        <v>600</v>
      </c>
      <c r="K161" s="31">
        <v>71</v>
      </c>
      <c r="L161" s="31">
        <v>42</v>
      </c>
      <c r="M161" s="31">
        <v>102</v>
      </c>
      <c r="N161" s="31">
        <v>33</v>
      </c>
      <c r="O161" s="31">
        <v>125</v>
      </c>
      <c r="P161" s="31">
        <v>26</v>
      </c>
      <c r="Q161" s="31">
        <v>58</v>
      </c>
      <c r="R161" s="31">
        <v>36</v>
      </c>
      <c r="S161" s="31">
        <v>80</v>
      </c>
      <c r="T161" s="31">
        <v>30</v>
      </c>
      <c r="U161" s="31">
        <v>96</v>
      </c>
      <c r="V161" s="31">
        <v>27</v>
      </c>
      <c r="W161" s="5">
        <f t="shared" si="25"/>
        <v>113</v>
      </c>
      <c r="X161" s="5">
        <f t="shared" si="26"/>
        <v>135</v>
      </c>
      <c r="Y161" s="5">
        <f t="shared" si="27"/>
        <v>94</v>
      </c>
      <c r="Z161" s="5">
        <f t="shared" si="28"/>
        <v>110</v>
      </c>
      <c r="AA161" s="18" t="e">
        <f t="shared" si="29"/>
        <v>#REF!</v>
      </c>
      <c r="AB161" s="18" t="e">
        <f t="shared" si="30"/>
        <v>#REF!</v>
      </c>
    </row>
    <row r="162" spans="10:38" ht="12.75">
      <c r="J162" s="31">
        <v>700</v>
      </c>
      <c r="K162" s="31">
        <v>78</v>
      </c>
      <c r="L162" s="31">
        <v>46</v>
      </c>
      <c r="M162" s="31">
        <v>120</v>
      </c>
      <c r="N162" s="31">
        <v>35</v>
      </c>
      <c r="O162" s="31">
        <v>135</v>
      </c>
      <c r="P162" s="31">
        <v>28</v>
      </c>
      <c r="Q162" s="31">
        <v>65</v>
      </c>
      <c r="R162" s="31">
        <v>40</v>
      </c>
      <c r="S162" s="31">
        <v>92</v>
      </c>
      <c r="T162" s="31">
        <v>32</v>
      </c>
      <c r="U162" s="31">
        <v>110</v>
      </c>
      <c r="V162" s="31">
        <v>27</v>
      </c>
      <c r="W162" s="5">
        <f t="shared" si="25"/>
        <v>124</v>
      </c>
      <c r="X162" s="5">
        <f t="shared" si="26"/>
        <v>155</v>
      </c>
      <c r="Y162" s="5">
        <f t="shared" si="27"/>
        <v>105</v>
      </c>
      <c r="Z162" s="5">
        <f t="shared" si="28"/>
        <v>124</v>
      </c>
      <c r="AA162" s="18" t="e">
        <f t="shared" si="29"/>
        <v>#REF!</v>
      </c>
      <c r="AB162" s="18" t="e">
        <f t="shared" si="30"/>
        <v>#REF!</v>
      </c>
    </row>
    <row r="163" spans="10:38" ht="12.75">
      <c r="J163" s="31">
        <v>800</v>
      </c>
      <c r="K163" s="31">
        <v>91</v>
      </c>
      <c r="L163" s="31">
        <v>52</v>
      </c>
      <c r="M163" s="31">
        <v>129</v>
      </c>
      <c r="N163" s="31">
        <v>39</v>
      </c>
      <c r="O163" s="31">
        <v>156</v>
      </c>
      <c r="P163" s="31">
        <v>31</v>
      </c>
      <c r="Q163" s="31">
        <v>73</v>
      </c>
      <c r="R163" s="31">
        <v>44</v>
      </c>
      <c r="S163" s="31">
        <v>102</v>
      </c>
      <c r="T163" s="31">
        <v>33</v>
      </c>
      <c r="U163" s="31">
        <v>120</v>
      </c>
      <c r="V163" s="31">
        <v>29</v>
      </c>
      <c r="W163" s="5">
        <f t="shared" si="25"/>
        <v>143</v>
      </c>
      <c r="X163" s="5">
        <f t="shared" si="26"/>
        <v>168</v>
      </c>
      <c r="Y163" s="5">
        <f t="shared" si="27"/>
        <v>117</v>
      </c>
      <c r="Z163" s="5">
        <f t="shared" si="28"/>
        <v>135</v>
      </c>
      <c r="AA163" s="18" t="e">
        <f t="shared" si="29"/>
        <v>#REF!</v>
      </c>
      <c r="AB163" s="18" t="e">
        <f t="shared" si="30"/>
        <v>#REF!</v>
      </c>
    </row>
    <row r="164" spans="10:38" ht="12.75">
      <c r="J164" s="31">
        <v>900</v>
      </c>
      <c r="K164" s="31">
        <v>101</v>
      </c>
      <c r="L164" s="31">
        <v>55</v>
      </c>
      <c r="M164" s="31">
        <v>139</v>
      </c>
      <c r="N164" s="31">
        <v>41</v>
      </c>
      <c r="O164" s="31">
        <v>171</v>
      </c>
      <c r="P164" s="31">
        <v>32</v>
      </c>
      <c r="Q164" s="31">
        <v>77</v>
      </c>
      <c r="R164" s="31">
        <v>48</v>
      </c>
      <c r="S164" s="31">
        <v>110</v>
      </c>
      <c r="T164" s="31">
        <v>37</v>
      </c>
      <c r="U164" s="31">
        <v>129</v>
      </c>
      <c r="V164" s="31">
        <v>32</v>
      </c>
      <c r="W164" s="5">
        <f t="shared" si="25"/>
        <v>156</v>
      </c>
      <c r="X164" s="5">
        <f t="shared" si="26"/>
        <v>180</v>
      </c>
      <c r="Y164" s="5">
        <f t="shared" si="27"/>
        <v>125</v>
      </c>
      <c r="Z164" s="5">
        <f t="shared" si="28"/>
        <v>147</v>
      </c>
      <c r="AA164" s="18" t="e">
        <f t="shared" si="29"/>
        <v>#REF!</v>
      </c>
      <c r="AB164" s="18" t="e">
        <f t="shared" si="30"/>
        <v>#REF!</v>
      </c>
    </row>
    <row r="165" spans="10:38" ht="12.75">
      <c r="J165" s="31">
        <v>1000</v>
      </c>
      <c r="K165" s="31">
        <v>111</v>
      </c>
      <c r="L165" s="31">
        <v>57</v>
      </c>
      <c r="M165" s="31">
        <v>145</v>
      </c>
      <c r="N165" s="31">
        <v>44</v>
      </c>
      <c r="O165" s="31">
        <v>182</v>
      </c>
      <c r="P165" s="31">
        <v>36</v>
      </c>
      <c r="Q165" s="31">
        <v>86</v>
      </c>
      <c r="R165" s="31">
        <v>52</v>
      </c>
      <c r="S165" s="31">
        <v>120</v>
      </c>
      <c r="T165" s="31">
        <v>40</v>
      </c>
      <c r="U165" s="31">
        <v>140</v>
      </c>
      <c r="V165" s="31">
        <v>34</v>
      </c>
      <c r="W165" s="5">
        <f t="shared" si="25"/>
        <v>168</v>
      </c>
      <c r="X165" s="5">
        <f t="shared" si="26"/>
        <v>189</v>
      </c>
      <c r="Y165" s="5">
        <f t="shared" si="27"/>
        <v>138</v>
      </c>
      <c r="Z165" s="5">
        <f t="shared" si="28"/>
        <v>160</v>
      </c>
      <c r="AA165" s="18" t="e">
        <f t="shared" si="29"/>
        <v>#REF!</v>
      </c>
      <c r="AB165" s="18" t="e">
        <f t="shared" si="30"/>
        <v>#REF!</v>
      </c>
    </row>
    <row r="166" spans="10:38" ht="12.75">
      <c r="J166" s="31">
        <v>1200</v>
      </c>
      <c r="K166" s="31">
        <v>135</v>
      </c>
      <c r="L166" s="31">
        <v>63</v>
      </c>
      <c r="M166" s="31">
        <v>187</v>
      </c>
      <c r="N166" s="31">
        <v>47</v>
      </c>
      <c r="O166" s="31">
        <v>219</v>
      </c>
      <c r="P166" s="31">
        <v>40</v>
      </c>
      <c r="Q166" s="31">
        <v>98</v>
      </c>
      <c r="R166" s="31">
        <v>58</v>
      </c>
      <c r="S166" s="31">
        <v>136</v>
      </c>
      <c r="T166" s="31">
        <v>46</v>
      </c>
      <c r="U166" s="31">
        <v>163</v>
      </c>
      <c r="V166" s="31">
        <v>38</v>
      </c>
      <c r="W166" s="5">
        <f t="shared" si="25"/>
        <v>198</v>
      </c>
      <c r="X166" s="5">
        <f t="shared" si="26"/>
        <v>234</v>
      </c>
      <c r="Y166" s="5">
        <f t="shared" si="27"/>
        <v>156</v>
      </c>
      <c r="Z166" s="5">
        <f t="shared" si="28"/>
        <v>182</v>
      </c>
      <c r="AA166" s="18" t="e">
        <f t="shared" si="29"/>
        <v>#REF!</v>
      </c>
      <c r="AB166" s="18" t="e">
        <f t="shared" si="30"/>
        <v>#REF!</v>
      </c>
    </row>
    <row r="167" spans="10:38" ht="12.75">
      <c r="J167" s="31">
        <v>1400</v>
      </c>
      <c r="K167" s="31">
        <v>149</v>
      </c>
      <c r="L167" s="31">
        <v>66</v>
      </c>
      <c r="M167" s="31">
        <v>207</v>
      </c>
      <c r="N167" s="31">
        <v>51</v>
      </c>
      <c r="O167" s="31">
        <v>236</v>
      </c>
      <c r="P167" s="31">
        <v>42</v>
      </c>
      <c r="Q167" s="31">
        <v>112</v>
      </c>
      <c r="R167" s="31">
        <v>60</v>
      </c>
      <c r="S167" s="31">
        <v>154</v>
      </c>
      <c r="T167" s="31">
        <v>50</v>
      </c>
      <c r="U167" s="31">
        <v>193</v>
      </c>
      <c r="V167" s="31">
        <v>41</v>
      </c>
      <c r="W167" s="5">
        <f t="shared" si="25"/>
        <v>215</v>
      </c>
      <c r="X167" s="5">
        <f t="shared" si="26"/>
        <v>258</v>
      </c>
      <c r="Y167" s="5">
        <f t="shared" si="27"/>
        <v>172</v>
      </c>
      <c r="Z167" s="5">
        <f t="shared" si="28"/>
        <v>204</v>
      </c>
      <c r="AA167" s="18" t="e">
        <f t="shared" si="29"/>
        <v>#REF!</v>
      </c>
      <c r="AB167" s="18" t="e">
        <f t="shared" si="30"/>
        <v>#REF!</v>
      </c>
    </row>
    <row r="170" spans="10:38" ht="12.75">
      <c r="J170" s="198" t="s">
        <v>49</v>
      </c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</row>
    <row r="171" spans="10:38" ht="12.75">
      <c r="J171" s="229" t="s">
        <v>71</v>
      </c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</row>
    <row r="173" spans="10:38" ht="12.75">
      <c r="J173" s="230" t="s">
        <v>32</v>
      </c>
      <c r="K173" s="218" t="s">
        <v>72</v>
      </c>
      <c r="L173" s="219"/>
      <c r="M173" s="219"/>
      <c r="N173" s="219"/>
      <c r="O173" s="219"/>
      <c r="P173" s="219"/>
      <c r="Q173" s="219"/>
      <c r="R173" s="219"/>
      <c r="S173" s="219"/>
      <c r="T173" s="220"/>
      <c r="U173" s="218" t="s">
        <v>72</v>
      </c>
      <c r="V173" s="219"/>
      <c r="W173" s="219"/>
      <c r="X173" s="219"/>
      <c r="Y173" s="219"/>
      <c r="Z173" s="219"/>
      <c r="AA173" s="219"/>
      <c r="AB173" s="219"/>
      <c r="AC173" s="219"/>
      <c r="AD173" s="220"/>
      <c r="AE173" s="221" t="s">
        <v>53</v>
      </c>
      <c r="AF173" s="221"/>
      <c r="AG173" s="221"/>
      <c r="AH173" s="221"/>
      <c r="AI173" s="221" t="s">
        <v>54</v>
      </c>
      <c r="AJ173" s="221"/>
      <c r="AK173" s="221"/>
      <c r="AL173" s="221"/>
    </row>
    <row r="174" spans="10:38" ht="12.75">
      <c r="J174" s="231"/>
      <c r="K174" s="218" t="s">
        <v>37</v>
      </c>
      <c r="L174" s="219"/>
      <c r="M174" s="219"/>
      <c r="N174" s="219"/>
      <c r="O174" s="219"/>
      <c r="P174" s="219"/>
      <c r="Q174" s="219"/>
      <c r="R174" s="219"/>
      <c r="S174" s="219"/>
      <c r="T174" s="220"/>
      <c r="U174" s="218" t="s">
        <v>38</v>
      </c>
      <c r="V174" s="219"/>
      <c r="W174" s="219"/>
      <c r="X174" s="219"/>
      <c r="Y174" s="219"/>
      <c r="Z174" s="219"/>
      <c r="AA174" s="219"/>
      <c r="AB174" s="219"/>
      <c r="AC174" s="219"/>
      <c r="AD174" s="220"/>
      <c r="AE174" s="7" t="s">
        <v>15</v>
      </c>
      <c r="AF174" s="7" t="s">
        <v>16</v>
      </c>
      <c r="AG174" s="7" t="s">
        <v>15</v>
      </c>
      <c r="AH174" s="7" t="s">
        <v>16</v>
      </c>
      <c r="AI174" s="7" t="s">
        <v>15</v>
      </c>
      <c r="AJ174" s="7" t="s">
        <v>16</v>
      </c>
      <c r="AK174" s="7" t="s">
        <v>15</v>
      </c>
      <c r="AL174" s="7" t="s">
        <v>16</v>
      </c>
    </row>
    <row r="175" spans="10:38" ht="12.75">
      <c r="J175" s="231"/>
      <c r="K175" s="218" t="s">
        <v>73</v>
      </c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20"/>
      <c r="AE175" s="7" t="s">
        <v>74</v>
      </c>
      <c r="AF175" s="7" t="s">
        <v>74</v>
      </c>
      <c r="AG175" s="7" t="s">
        <v>75</v>
      </c>
      <c r="AH175" s="7" t="s">
        <v>75</v>
      </c>
      <c r="AI175" s="7" t="s">
        <v>74</v>
      </c>
      <c r="AJ175" s="7" t="s">
        <v>74</v>
      </c>
      <c r="AK175" s="7" t="s">
        <v>75</v>
      </c>
      <c r="AL175" s="7" t="s">
        <v>75</v>
      </c>
    </row>
    <row r="176" spans="10:38" ht="12.75">
      <c r="J176" s="231"/>
      <c r="K176" s="29">
        <v>15</v>
      </c>
      <c r="L176" s="29">
        <v>45</v>
      </c>
      <c r="M176" s="29">
        <v>95</v>
      </c>
      <c r="N176" s="29">
        <v>145</v>
      </c>
      <c r="O176" s="29">
        <v>195</v>
      </c>
      <c r="P176" s="29">
        <v>245</v>
      </c>
      <c r="Q176" s="29">
        <v>295</v>
      </c>
      <c r="R176" s="29">
        <v>345</v>
      </c>
      <c r="S176" s="29">
        <v>395</v>
      </c>
      <c r="T176" s="29">
        <v>445</v>
      </c>
      <c r="U176" s="29">
        <v>15</v>
      </c>
      <c r="V176" s="29">
        <v>45</v>
      </c>
      <c r="W176" s="29">
        <v>95</v>
      </c>
      <c r="X176" s="29">
        <v>145</v>
      </c>
      <c r="Y176" s="29">
        <v>195</v>
      </c>
      <c r="Z176" s="29">
        <v>245</v>
      </c>
      <c r="AA176" s="29">
        <v>295</v>
      </c>
      <c r="AB176" s="29">
        <v>345</v>
      </c>
      <c r="AC176" s="29">
        <v>395</v>
      </c>
      <c r="AD176" s="29">
        <v>445</v>
      </c>
      <c r="AE176" s="30" t="e">
        <f>IF((#REF!-#REF!)&lt;=45,#REF!-#REF!,0)</f>
        <v>#REF!</v>
      </c>
      <c r="AF176" s="30" t="e">
        <f>IF((#REF!-#REF!)&lt;=45,#REF!-#REF!,0)</f>
        <v>#REF!</v>
      </c>
      <c r="AG176" s="30" t="e">
        <f>IF((#REF!-#REF!)&gt;45,#REF!-#REF!,0)</f>
        <v>#REF!</v>
      </c>
      <c r="AH176" s="30" t="e">
        <f>IF((#REF!-#REF!)&gt;45,#REF!-#REF!,0)</f>
        <v>#REF!</v>
      </c>
      <c r="AI176" s="30" t="e">
        <f>IF((#REF!-#REF!)&lt;=45,#REF!-#REF!,0)</f>
        <v>#REF!</v>
      </c>
      <c r="AJ176" s="30" t="e">
        <f>IF((#REF!-#REF!)&lt;=45,#REF!-#REF!,0)</f>
        <v>#REF!</v>
      </c>
      <c r="AK176" s="30" t="e">
        <f>IF((#REF!-#REF!)&gt;45,#REF!-#REF!,0)</f>
        <v>#REF!</v>
      </c>
      <c r="AL176" s="30" t="e">
        <f>IF((#REF!-#REF!)&gt;45,#REF!-#REF!,0)</f>
        <v>#REF!</v>
      </c>
    </row>
    <row r="177" spans="10:38" ht="12.75">
      <c r="J177" s="232"/>
      <c r="K177" s="218" t="s">
        <v>76</v>
      </c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20"/>
      <c r="AE177" s="11"/>
      <c r="AF177" s="11"/>
      <c r="AG177" s="11"/>
      <c r="AH177" s="11"/>
      <c r="AI177" s="11"/>
      <c r="AJ177" s="11"/>
      <c r="AK177" s="11"/>
      <c r="AL177" s="11"/>
    </row>
    <row r="178" spans="10:38" ht="12.75">
      <c r="J178" s="31">
        <v>25</v>
      </c>
      <c r="K178" s="31">
        <v>4</v>
      </c>
      <c r="L178" s="31">
        <v>10</v>
      </c>
      <c r="M178" s="31">
        <v>20</v>
      </c>
      <c r="N178" s="31">
        <v>29</v>
      </c>
      <c r="O178" s="31">
        <v>40</v>
      </c>
      <c r="P178" s="31">
        <v>55</v>
      </c>
      <c r="Q178" s="31">
        <v>64</v>
      </c>
      <c r="R178" s="31">
        <v>77</v>
      </c>
      <c r="S178" s="31">
        <v>89</v>
      </c>
      <c r="T178" s="31">
        <v>105</v>
      </c>
      <c r="U178" s="31">
        <v>3</v>
      </c>
      <c r="V178" s="31">
        <v>9</v>
      </c>
      <c r="W178" s="31">
        <v>17</v>
      </c>
      <c r="X178" s="31">
        <v>26</v>
      </c>
      <c r="Y178" s="31">
        <v>36</v>
      </c>
      <c r="Z178" s="31">
        <v>46</v>
      </c>
      <c r="AA178" s="31">
        <v>57</v>
      </c>
      <c r="AB178" s="31">
        <v>69</v>
      </c>
      <c r="AC178" s="31">
        <v>82</v>
      </c>
      <c r="AD178" s="31">
        <v>95</v>
      </c>
      <c r="AE178" s="11" t="e">
        <f>IF($AE$176&lt;&gt;0,K178+(L178-K178)*($AE$176-$K$176)/($L$176-$K$176),0)</f>
        <v>#REF!</v>
      </c>
      <c r="AF178" s="11" t="e">
        <f>IF($AF$176&lt;&gt;0,K178+(L178-K178)*($AF$176-$K$176)/($L$176-$K$176),0)</f>
        <v>#REF!</v>
      </c>
      <c r="AG178" s="11" t="e">
        <f>IF($AG$176&lt;&gt;0,L178+(M178-L178)*($AG$176-$L$176)/($M$176-$L$176),0)</f>
        <v>#REF!</v>
      </c>
      <c r="AH178" s="11" t="e">
        <f>IF($AH$176&lt;&gt;0,L178+(M178-L178)*($AH$176-$L$176)/($M$176-$L$176),0)</f>
        <v>#REF!</v>
      </c>
      <c r="AI178" s="11" t="e">
        <f>IF($AI$176&lt;&gt;0,U178+(V178-U178)*($AI$176-$U$176)/($V$176-$U$176),0)</f>
        <v>#REF!</v>
      </c>
      <c r="AJ178" s="11" t="e">
        <f>IF($AJ$176&lt;&gt;0,U178+(V178-U178)*($AJ$176-$U$176)/($V$176-$U$176),0)</f>
        <v>#REF!</v>
      </c>
      <c r="AK178" s="11" t="e">
        <f>IF($AK$176&lt;&gt;0,V178+(W178-V178)*($AK$176-$V$176)/($W$176-$V$176),0)</f>
        <v>#REF!</v>
      </c>
      <c r="AL178" s="11" t="e">
        <f>IF($AL$176&lt;&gt;0,V178+(W178-V178)*($AL$176-$V$176)/($W$176-$V$176),0)</f>
        <v>#REF!</v>
      </c>
    </row>
    <row r="179" spans="10:38" ht="12.75">
      <c r="J179" s="31">
        <v>40</v>
      </c>
      <c r="K179" s="31">
        <v>6</v>
      </c>
      <c r="L179" s="31">
        <v>13</v>
      </c>
      <c r="M179" s="31">
        <v>23</v>
      </c>
      <c r="N179" s="31">
        <v>34</v>
      </c>
      <c r="O179" s="31">
        <v>46</v>
      </c>
      <c r="P179" s="31">
        <v>61</v>
      </c>
      <c r="Q179" s="31">
        <v>74</v>
      </c>
      <c r="R179" s="31">
        <v>89</v>
      </c>
      <c r="S179" s="31">
        <v>105</v>
      </c>
      <c r="T179" s="31">
        <v>122</v>
      </c>
      <c r="U179" s="31">
        <v>4</v>
      </c>
      <c r="V179" s="31">
        <v>10</v>
      </c>
      <c r="W179" s="31">
        <v>21</v>
      </c>
      <c r="X179" s="31">
        <v>31</v>
      </c>
      <c r="Y179" s="31">
        <v>41</v>
      </c>
      <c r="Z179" s="31">
        <v>53</v>
      </c>
      <c r="AA179" s="31">
        <v>66</v>
      </c>
      <c r="AB179" s="31">
        <v>80</v>
      </c>
      <c r="AC179" s="31">
        <v>95</v>
      </c>
      <c r="AD179" s="31">
        <v>110</v>
      </c>
      <c r="AE179" s="11" t="e">
        <f t="shared" ref="AE179:AE197" si="31">IF($AE$176&lt;&gt;0,K179+(L179-K179)*($AE$176-$K$176)/($L$176-$K$176),0)</f>
        <v>#REF!</v>
      </c>
      <c r="AF179" s="11" t="e">
        <f t="shared" ref="AF179:AF197" si="32">IF($AF$176&lt;&gt;0,K179+(L179-K179)*($AF$176-$K$176)/($L$176-$K$176),0)</f>
        <v>#REF!</v>
      </c>
      <c r="AG179" s="11" t="e">
        <f t="shared" ref="AG179:AG197" si="33">IF($AG$176&lt;&gt;0,L179+(M179-L179)*($AG$176-$L$176)/($M$176-$L$176),0)</f>
        <v>#REF!</v>
      </c>
      <c r="AH179" s="11" t="e">
        <f t="shared" ref="AH179:AH197" si="34">IF($AH$176&lt;&gt;0,L179+(M179-L179)*($AH$176-$L$176)/($M$176-$L$176),0)</f>
        <v>#REF!</v>
      </c>
      <c r="AI179" s="11" t="e">
        <f t="shared" ref="AI179:AI197" si="35">IF($AI$176&lt;&gt;0,U179+(V179-U179)*($AI$176-$U$176)/($V$176-$U$176),0)</f>
        <v>#REF!</v>
      </c>
      <c r="AJ179" s="11" t="e">
        <f t="shared" ref="AJ179:AJ197" si="36">IF($AJ$176&lt;&gt;0,U179+(V179-U179)*($AJ$176-$U$176)/($V$176-$U$176),0)</f>
        <v>#REF!</v>
      </c>
      <c r="AK179" s="11" t="e">
        <f t="shared" ref="AK179:AK197" si="37">IF($AK$176&lt;&gt;0,V179+(W179-V179)*($AK$176-$V$176)/($W$176-$V$176),0)</f>
        <v>#REF!</v>
      </c>
      <c r="AL179" s="11" t="e">
        <f t="shared" ref="AL179:AL197" si="38">IF($AL$176&lt;&gt;0,V179+(W179-V179)*($AL$176-$V$176)/($W$176-$V$176),0)</f>
        <v>#REF!</v>
      </c>
    </row>
    <row r="180" spans="10:38" ht="12.75">
      <c r="J180" s="31">
        <v>50</v>
      </c>
      <c r="K180" s="31">
        <v>6</v>
      </c>
      <c r="L180" s="31">
        <v>14</v>
      </c>
      <c r="M180" s="31">
        <v>26</v>
      </c>
      <c r="N180" s="31">
        <v>38</v>
      </c>
      <c r="O180" s="31">
        <v>50</v>
      </c>
      <c r="P180" s="31">
        <v>65</v>
      </c>
      <c r="Q180" s="31">
        <v>80</v>
      </c>
      <c r="R180" s="31">
        <v>95</v>
      </c>
      <c r="S180" s="31">
        <v>112</v>
      </c>
      <c r="T180" s="31">
        <v>130</v>
      </c>
      <c r="U180" s="31">
        <v>5</v>
      </c>
      <c r="V180" s="31">
        <v>12</v>
      </c>
      <c r="W180" s="31">
        <v>22</v>
      </c>
      <c r="X180" s="31">
        <v>33</v>
      </c>
      <c r="Y180" s="31">
        <v>45</v>
      </c>
      <c r="Z180" s="31">
        <v>57</v>
      </c>
      <c r="AA180" s="31">
        <v>71</v>
      </c>
      <c r="AB180" s="31">
        <v>86</v>
      </c>
      <c r="AC180" s="31">
        <v>101</v>
      </c>
      <c r="AD180" s="31">
        <v>117</v>
      </c>
      <c r="AE180" s="11" t="e">
        <f t="shared" si="31"/>
        <v>#REF!</v>
      </c>
      <c r="AF180" s="11" t="e">
        <f t="shared" si="32"/>
        <v>#REF!</v>
      </c>
      <c r="AG180" s="11" t="e">
        <f t="shared" si="33"/>
        <v>#REF!</v>
      </c>
      <c r="AH180" s="11" t="e">
        <f t="shared" si="34"/>
        <v>#REF!</v>
      </c>
      <c r="AI180" s="11" t="e">
        <f t="shared" si="35"/>
        <v>#REF!</v>
      </c>
      <c r="AJ180" s="11" t="e">
        <f t="shared" si="36"/>
        <v>#REF!</v>
      </c>
      <c r="AK180" s="11" t="e">
        <f t="shared" si="37"/>
        <v>#REF!</v>
      </c>
      <c r="AL180" s="11" t="e">
        <f t="shared" si="38"/>
        <v>#REF!</v>
      </c>
    </row>
    <row r="181" spans="10:38" ht="12.75">
      <c r="J181" s="31">
        <v>65</v>
      </c>
      <c r="K181" s="31">
        <v>7</v>
      </c>
      <c r="L181" s="31">
        <v>16</v>
      </c>
      <c r="M181" s="31">
        <v>29</v>
      </c>
      <c r="N181" s="31">
        <v>43</v>
      </c>
      <c r="O181" s="31">
        <v>58</v>
      </c>
      <c r="P181" s="31">
        <v>73</v>
      </c>
      <c r="Q181" s="31">
        <v>89</v>
      </c>
      <c r="R181" s="31">
        <v>108</v>
      </c>
      <c r="S181" s="31">
        <v>126</v>
      </c>
      <c r="T181" s="31">
        <v>146</v>
      </c>
      <c r="U181" s="31">
        <v>6</v>
      </c>
      <c r="V181" s="31">
        <v>13</v>
      </c>
      <c r="W181" s="31">
        <v>25</v>
      </c>
      <c r="X181" s="31">
        <v>38</v>
      </c>
      <c r="Y181" s="31">
        <v>50</v>
      </c>
      <c r="Z181" s="31">
        <v>65</v>
      </c>
      <c r="AA181" s="31">
        <v>79</v>
      </c>
      <c r="AB181" s="31">
        <v>95</v>
      </c>
      <c r="AC181" s="31">
        <v>113</v>
      </c>
      <c r="AD181" s="31">
        <v>131</v>
      </c>
      <c r="AE181" s="11" t="e">
        <f t="shared" si="31"/>
        <v>#REF!</v>
      </c>
      <c r="AF181" s="11" t="e">
        <f t="shared" si="32"/>
        <v>#REF!</v>
      </c>
      <c r="AG181" s="11" t="e">
        <f t="shared" si="33"/>
        <v>#REF!</v>
      </c>
      <c r="AH181" s="11" t="e">
        <f t="shared" si="34"/>
        <v>#REF!</v>
      </c>
      <c r="AI181" s="11" t="e">
        <f t="shared" si="35"/>
        <v>#REF!</v>
      </c>
      <c r="AJ181" s="11" t="e">
        <f t="shared" si="36"/>
        <v>#REF!</v>
      </c>
      <c r="AK181" s="11" t="e">
        <f t="shared" si="37"/>
        <v>#REF!</v>
      </c>
      <c r="AL181" s="11" t="e">
        <f t="shared" si="38"/>
        <v>#REF!</v>
      </c>
    </row>
    <row r="182" spans="10:38" ht="12.75">
      <c r="J182" s="31">
        <v>80</v>
      </c>
      <c r="K182" s="31">
        <v>8</v>
      </c>
      <c r="L182" s="31">
        <v>18</v>
      </c>
      <c r="M182" s="31">
        <v>32</v>
      </c>
      <c r="N182" s="31">
        <v>46</v>
      </c>
      <c r="O182" s="31">
        <v>61</v>
      </c>
      <c r="P182" s="31">
        <v>79</v>
      </c>
      <c r="Q182" s="31">
        <v>96</v>
      </c>
      <c r="R182" s="31">
        <v>115</v>
      </c>
      <c r="S182" s="31">
        <v>135</v>
      </c>
      <c r="T182" s="31">
        <v>156</v>
      </c>
      <c r="U182" s="31">
        <v>7</v>
      </c>
      <c r="V182" s="31">
        <v>15</v>
      </c>
      <c r="W182" s="31">
        <v>28</v>
      </c>
      <c r="X182" s="31">
        <v>40</v>
      </c>
      <c r="Y182" s="31">
        <v>53</v>
      </c>
      <c r="Z182" s="31">
        <v>69</v>
      </c>
      <c r="AA182" s="31">
        <v>85</v>
      </c>
      <c r="AB182" s="31">
        <v>102</v>
      </c>
      <c r="AC182" s="31">
        <v>120</v>
      </c>
      <c r="AD182" s="31">
        <v>139</v>
      </c>
      <c r="AE182" s="11" t="e">
        <f t="shared" si="31"/>
        <v>#REF!</v>
      </c>
      <c r="AF182" s="11" t="e">
        <f t="shared" si="32"/>
        <v>#REF!</v>
      </c>
      <c r="AG182" s="11" t="e">
        <f t="shared" si="33"/>
        <v>#REF!</v>
      </c>
      <c r="AH182" s="11" t="e">
        <f t="shared" si="34"/>
        <v>#REF!</v>
      </c>
      <c r="AI182" s="11" t="e">
        <f t="shared" si="35"/>
        <v>#REF!</v>
      </c>
      <c r="AJ182" s="11" t="e">
        <f t="shared" si="36"/>
        <v>#REF!</v>
      </c>
      <c r="AK182" s="11" t="e">
        <f t="shared" si="37"/>
        <v>#REF!</v>
      </c>
      <c r="AL182" s="11" t="e">
        <f t="shared" si="38"/>
        <v>#REF!</v>
      </c>
    </row>
    <row r="183" spans="10:38" ht="12.75">
      <c r="J183" s="31">
        <v>100</v>
      </c>
      <c r="K183" s="31">
        <v>9</v>
      </c>
      <c r="L183" s="31">
        <v>20</v>
      </c>
      <c r="M183" s="31">
        <v>35</v>
      </c>
      <c r="N183" s="31">
        <v>52</v>
      </c>
      <c r="O183" s="31">
        <v>69</v>
      </c>
      <c r="P183" s="31">
        <v>87</v>
      </c>
      <c r="Q183" s="31">
        <v>106</v>
      </c>
      <c r="R183" s="31">
        <v>125</v>
      </c>
      <c r="S183" s="31">
        <v>147</v>
      </c>
      <c r="T183" s="31">
        <v>170</v>
      </c>
      <c r="U183" s="31">
        <v>8</v>
      </c>
      <c r="V183" s="31">
        <v>16</v>
      </c>
      <c r="W183" s="31">
        <v>30</v>
      </c>
      <c r="X183" s="31">
        <v>45</v>
      </c>
      <c r="Y183" s="31">
        <v>59</v>
      </c>
      <c r="Z183" s="31">
        <v>76</v>
      </c>
      <c r="AA183" s="31">
        <v>94</v>
      </c>
      <c r="AB183" s="31">
        <v>112</v>
      </c>
      <c r="AC183" s="31">
        <v>131</v>
      </c>
      <c r="AD183" s="31">
        <v>151</v>
      </c>
      <c r="AE183" s="11" t="e">
        <f t="shared" si="31"/>
        <v>#REF!</v>
      </c>
      <c r="AF183" s="11" t="e">
        <f t="shared" si="32"/>
        <v>#REF!</v>
      </c>
      <c r="AG183" s="11" t="e">
        <f t="shared" si="33"/>
        <v>#REF!</v>
      </c>
      <c r="AH183" s="11" t="e">
        <f t="shared" si="34"/>
        <v>#REF!</v>
      </c>
      <c r="AI183" s="11" t="e">
        <f t="shared" si="35"/>
        <v>#REF!</v>
      </c>
      <c r="AJ183" s="11" t="e">
        <f t="shared" si="36"/>
        <v>#REF!</v>
      </c>
      <c r="AK183" s="11" t="e">
        <f t="shared" si="37"/>
        <v>#REF!</v>
      </c>
      <c r="AL183" s="11" t="e">
        <f t="shared" si="38"/>
        <v>#REF!</v>
      </c>
    </row>
    <row r="184" spans="10:38" ht="12.75">
      <c r="J184" s="31">
        <v>125</v>
      </c>
      <c r="K184" s="31">
        <v>10</v>
      </c>
      <c r="L184" s="31">
        <v>22</v>
      </c>
      <c r="M184" s="31">
        <v>40</v>
      </c>
      <c r="N184" s="31">
        <v>57</v>
      </c>
      <c r="O184" s="31">
        <v>76</v>
      </c>
      <c r="P184" s="31">
        <v>98</v>
      </c>
      <c r="Q184" s="31">
        <v>119</v>
      </c>
      <c r="R184" s="31">
        <v>141</v>
      </c>
      <c r="S184" s="31">
        <v>164</v>
      </c>
      <c r="T184" s="31">
        <v>190</v>
      </c>
      <c r="U184" s="31">
        <v>9</v>
      </c>
      <c r="V184" s="31">
        <v>19</v>
      </c>
      <c r="W184" s="31">
        <v>34</v>
      </c>
      <c r="X184" s="31">
        <v>49</v>
      </c>
      <c r="Y184" s="31">
        <v>65</v>
      </c>
      <c r="Z184" s="31">
        <v>85</v>
      </c>
      <c r="AA184" s="31">
        <v>104</v>
      </c>
      <c r="AB184" s="31">
        <v>124</v>
      </c>
      <c r="AC184" s="31">
        <v>145</v>
      </c>
      <c r="AD184" s="31">
        <v>167</v>
      </c>
      <c r="AE184" s="11" t="e">
        <f t="shared" si="31"/>
        <v>#REF!</v>
      </c>
      <c r="AF184" s="11" t="e">
        <f t="shared" si="32"/>
        <v>#REF!</v>
      </c>
      <c r="AG184" s="11" t="e">
        <f t="shared" si="33"/>
        <v>#REF!</v>
      </c>
      <c r="AH184" s="11" t="e">
        <f t="shared" si="34"/>
        <v>#REF!</v>
      </c>
      <c r="AI184" s="11" t="e">
        <f t="shared" si="35"/>
        <v>#REF!</v>
      </c>
      <c r="AJ184" s="11" t="e">
        <f t="shared" si="36"/>
        <v>#REF!</v>
      </c>
      <c r="AK184" s="11" t="e">
        <f t="shared" si="37"/>
        <v>#REF!</v>
      </c>
      <c r="AL184" s="11" t="e">
        <f t="shared" si="38"/>
        <v>#REF!</v>
      </c>
    </row>
    <row r="185" spans="10:38" ht="12.75">
      <c r="J185" s="31">
        <v>150</v>
      </c>
      <c r="K185" s="31">
        <v>13</v>
      </c>
      <c r="L185" s="31">
        <v>25</v>
      </c>
      <c r="M185" s="31">
        <v>45</v>
      </c>
      <c r="N185" s="31">
        <v>63</v>
      </c>
      <c r="O185" s="31">
        <v>83</v>
      </c>
      <c r="P185" s="31">
        <v>108</v>
      </c>
      <c r="Q185" s="31">
        <v>131</v>
      </c>
      <c r="R185" s="31">
        <v>155</v>
      </c>
      <c r="S185" s="31">
        <v>181</v>
      </c>
      <c r="T185" s="31">
        <v>207</v>
      </c>
      <c r="U185" s="31">
        <v>9</v>
      </c>
      <c r="V185" s="31">
        <v>21</v>
      </c>
      <c r="W185" s="31">
        <v>38</v>
      </c>
      <c r="X185" s="31">
        <v>53</v>
      </c>
      <c r="Y185" s="31">
        <v>71</v>
      </c>
      <c r="Z185" s="31">
        <v>94</v>
      </c>
      <c r="AA185" s="31">
        <v>114</v>
      </c>
      <c r="AB185" s="31">
        <v>135</v>
      </c>
      <c r="AC185" s="31">
        <v>157</v>
      </c>
      <c r="AD185" s="31">
        <v>181</v>
      </c>
      <c r="AE185" s="11" t="e">
        <f t="shared" si="31"/>
        <v>#REF!</v>
      </c>
      <c r="AF185" s="11" t="e">
        <f t="shared" si="32"/>
        <v>#REF!</v>
      </c>
      <c r="AG185" s="11" t="e">
        <f t="shared" si="33"/>
        <v>#REF!</v>
      </c>
      <c r="AH185" s="11" t="e">
        <f t="shared" si="34"/>
        <v>#REF!</v>
      </c>
      <c r="AI185" s="11" t="e">
        <f t="shared" si="35"/>
        <v>#REF!</v>
      </c>
      <c r="AJ185" s="11" t="e">
        <f t="shared" si="36"/>
        <v>#REF!</v>
      </c>
      <c r="AK185" s="11" t="e">
        <f t="shared" si="37"/>
        <v>#REF!</v>
      </c>
      <c r="AL185" s="11" t="e">
        <f t="shared" si="38"/>
        <v>#REF!</v>
      </c>
    </row>
    <row r="186" spans="10:38" ht="12.75">
      <c r="J186" s="31">
        <v>200</v>
      </c>
      <c r="K186" s="31">
        <v>15</v>
      </c>
      <c r="L186" s="31">
        <v>31</v>
      </c>
      <c r="M186" s="31">
        <v>54</v>
      </c>
      <c r="N186" s="31">
        <v>77</v>
      </c>
      <c r="O186" s="31">
        <v>101</v>
      </c>
      <c r="P186" s="31">
        <v>130</v>
      </c>
      <c r="Q186" s="31">
        <v>156</v>
      </c>
      <c r="R186" s="31">
        <v>185</v>
      </c>
      <c r="S186" s="31">
        <v>214</v>
      </c>
      <c r="T186" s="31">
        <v>244</v>
      </c>
      <c r="U186" s="31">
        <v>13</v>
      </c>
      <c r="V186" s="31">
        <v>26</v>
      </c>
      <c r="W186" s="31">
        <v>46</v>
      </c>
      <c r="X186" s="31">
        <v>65</v>
      </c>
      <c r="Y186" s="31">
        <v>85</v>
      </c>
      <c r="Z186" s="31">
        <v>111</v>
      </c>
      <c r="AA186" s="31">
        <v>135</v>
      </c>
      <c r="AB186" s="31">
        <v>159</v>
      </c>
      <c r="AC186" s="31">
        <v>186</v>
      </c>
      <c r="AD186" s="31">
        <v>212</v>
      </c>
      <c r="AE186" s="11" t="e">
        <f t="shared" si="31"/>
        <v>#REF!</v>
      </c>
      <c r="AF186" s="11" t="e">
        <f t="shared" si="32"/>
        <v>#REF!</v>
      </c>
      <c r="AG186" s="11" t="e">
        <f t="shared" si="33"/>
        <v>#REF!</v>
      </c>
      <c r="AH186" s="11" t="e">
        <f t="shared" si="34"/>
        <v>#REF!</v>
      </c>
      <c r="AI186" s="11" t="e">
        <f t="shared" si="35"/>
        <v>#REF!</v>
      </c>
      <c r="AJ186" s="11" t="e">
        <f t="shared" si="36"/>
        <v>#REF!</v>
      </c>
      <c r="AK186" s="11" t="e">
        <f t="shared" si="37"/>
        <v>#REF!</v>
      </c>
      <c r="AL186" s="11" t="e">
        <f t="shared" si="38"/>
        <v>#REF!</v>
      </c>
    </row>
    <row r="187" spans="10:38" ht="12.75">
      <c r="J187" s="31">
        <v>250</v>
      </c>
      <c r="K187" s="31">
        <v>18</v>
      </c>
      <c r="L187" s="31">
        <v>36</v>
      </c>
      <c r="M187" s="31">
        <v>62</v>
      </c>
      <c r="N187" s="31">
        <v>89</v>
      </c>
      <c r="O187" s="31">
        <v>114</v>
      </c>
      <c r="P187" s="31">
        <v>146</v>
      </c>
      <c r="Q187" s="31">
        <v>175</v>
      </c>
      <c r="R187" s="31">
        <v>206</v>
      </c>
      <c r="S187" s="31">
        <v>237</v>
      </c>
      <c r="T187" s="31">
        <v>272</v>
      </c>
      <c r="U187" s="31">
        <v>15</v>
      </c>
      <c r="V187" s="31">
        <v>30</v>
      </c>
      <c r="W187" s="31">
        <v>52</v>
      </c>
      <c r="X187" s="31">
        <v>74</v>
      </c>
      <c r="Y187" s="31">
        <v>96</v>
      </c>
      <c r="Z187" s="31">
        <v>125</v>
      </c>
      <c r="AA187" s="31">
        <v>150</v>
      </c>
      <c r="AB187" s="31">
        <v>177</v>
      </c>
      <c r="AC187" s="31">
        <v>205</v>
      </c>
      <c r="AD187" s="31">
        <v>235</v>
      </c>
      <c r="AE187" s="11" t="e">
        <f t="shared" si="31"/>
        <v>#REF!</v>
      </c>
      <c r="AF187" s="11" t="e">
        <f t="shared" si="32"/>
        <v>#REF!</v>
      </c>
      <c r="AG187" s="11" t="e">
        <f t="shared" si="33"/>
        <v>#REF!</v>
      </c>
      <c r="AH187" s="11" t="e">
        <f t="shared" si="34"/>
        <v>#REF!</v>
      </c>
      <c r="AI187" s="11" t="e">
        <f t="shared" si="35"/>
        <v>#REF!</v>
      </c>
      <c r="AJ187" s="11" t="e">
        <f t="shared" si="36"/>
        <v>#REF!</v>
      </c>
      <c r="AK187" s="11" t="e">
        <f t="shared" si="37"/>
        <v>#REF!</v>
      </c>
      <c r="AL187" s="11" t="e">
        <f t="shared" si="38"/>
        <v>#REF!</v>
      </c>
    </row>
    <row r="188" spans="10:38" ht="12.75">
      <c r="J188" s="31">
        <v>300</v>
      </c>
      <c r="K188" s="31">
        <v>22</v>
      </c>
      <c r="L188" s="31">
        <v>41</v>
      </c>
      <c r="M188" s="31">
        <v>71</v>
      </c>
      <c r="N188" s="31">
        <v>99</v>
      </c>
      <c r="O188" s="31">
        <v>128</v>
      </c>
      <c r="P188" s="31">
        <v>163</v>
      </c>
      <c r="Q188" s="31">
        <v>196</v>
      </c>
      <c r="R188" s="31">
        <v>229</v>
      </c>
      <c r="S188" s="31">
        <v>264</v>
      </c>
      <c r="T188" s="31">
        <v>300</v>
      </c>
      <c r="U188" s="31">
        <v>17</v>
      </c>
      <c r="V188" s="31">
        <v>34</v>
      </c>
      <c r="W188" s="31">
        <v>58</v>
      </c>
      <c r="X188" s="31">
        <v>83</v>
      </c>
      <c r="Y188" s="31">
        <v>108</v>
      </c>
      <c r="Z188" s="31">
        <v>138</v>
      </c>
      <c r="AA188" s="31">
        <v>167</v>
      </c>
      <c r="AB188" s="31">
        <v>195</v>
      </c>
      <c r="AC188" s="31">
        <v>225</v>
      </c>
      <c r="AD188" s="31">
        <v>258</v>
      </c>
      <c r="AE188" s="11" t="e">
        <f t="shared" si="31"/>
        <v>#REF!</v>
      </c>
      <c r="AF188" s="11" t="e">
        <f t="shared" si="32"/>
        <v>#REF!</v>
      </c>
      <c r="AG188" s="11" t="e">
        <f t="shared" si="33"/>
        <v>#REF!</v>
      </c>
      <c r="AH188" s="11" t="e">
        <f t="shared" si="34"/>
        <v>#REF!</v>
      </c>
      <c r="AI188" s="11" t="e">
        <f t="shared" si="35"/>
        <v>#REF!</v>
      </c>
      <c r="AJ188" s="11" t="e">
        <f t="shared" si="36"/>
        <v>#REF!</v>
      </c>
      <c r="AK188" s="11" t="e">
        <f t="shared" si="37"/>
        <v>#REF!</v>
      </c>
      <c r="AL188" s="11" t="e">
        <f t="shared" si="38"/>
        <v>#REF!</v>
      </c>
    </row>
    <row r="189" spans="10:38" ht="12.75">
      <c r="J189" s="31">
        <v>350</v>
      </c>
      <c r="K189" s="31">
        <v>25</v>
      </c>
      <c r="L189" s="31">
        <v>46</v>
      </c>
      <c r="M189" s="31">
        <v>79</v>
      </c>
      <c r="N189" s="31">
        <v>109</v>
      </c>
      <c r="O189" s="31">
        <v>141</v>
      </c>
      <c r="P189" s="31">
        <v>180</v>
      </c>
      <c r="Q189" s="31">
        <v>215</v>
      </c>
      <c r="R189" s="31">
        <v>250</v>
      </c>
      <c r="S189" s="31">
        <v>288</v>
      </c>
      <c r="T189" s="31">
        <v>329</v>
      </c>
      <c r="U189" s="31">
        <v>20</v>
      </c>
      <c r="V189" s="31">
        <v>39</v>
      </c>
      <c r="W189" s="31">
        <v>65</v>
      </c>
      <c r="X189" s="31">
        <v>91</v>
      </c>
      <c r="Y189" s="31">
        <v>119</v>
      </c>
      <c r="Z189" s="31">
        <v>152</v>
      </c>
      <c r="AA189" s="31">
        <v>181</v>
      </c>
      <c r="AB189" s="31">
        <v>213</v>
      </c>
      <c r="AC189" s="31">
        <v>246</v>
      </c>
      <c r="AD189" s="31">
        <v>280</v>
      </c>
      <c r="AE189" s="11" t="e">
        <f t="shared" si="31"/>
        <v>#REF!</v>
      </c>
      <c r="AF189" s="11" t="e">
        <f t="shared" si="32"/>
        <v>#REF!</v>
      </c>
      <c r="AG189" s="11" t="e">
        <f t="shared" si="33"/>
        <v>#REF!</v>
      </c>
      <c r="AH189" s="11" t="e">
        <f t="shared" si="34"/>
        <v>#REF!</v>
      </c>
      <c r="AI189" s="11" t="e">
        <f t="shared" si="35"/>
        <v>#REF!</v>
      </c>
      <c r="AJ189" s="11" t="e">
        <f t="shared" si="36"/>
        <v>#REF!</v>
      </c>
      <c r="AK189" s="11" t="e">
        <f t="shared" si="37"/>
        <v>#REF!</v>
      </c>
      <c r="AL189" s="11" t="e">
        <f t="shared" si="38"/>
        <v>#REF!</v>
      </c>
    </row>
    <row r="190" spans="10:38" ht="12.75">
      <c r="J190" s="31">
        <v>400</v>
      </c>
      <c r="K190" s="31">
        <v>27</v>
      </c>
      <c r="L190" s="31">
        <v>52</v>
      </c>
      <c r="M190" s="31">
        <v>86</v>
      </c>
      <c r="N190" s="31">
        <v>120</v>
      </c>
      <c r="O190" s="31">
        <v>153</v>
      </c>
      <c r="P190" s="31">
        <v>194</v>
      </c>
      <c r="Q190" s="31">
        <v>233</v>
      </c>
      <c r="R190" s="31">
        <v>273</v>
      </c>
      <c r="S190" s="31">
        <v>311</v>
      </c>
      <c r="T190" s="31">
        <v>354</v>
      </c>
      <c r="U190" s="31">
        <v>21</v>
      </c>
      <c r="V190" s="31">
        <v>42</v>
      </c>
      <c r="W190" s="31">
        <v>71</v>
      </c>
      <c r="X190" s="31">
        <v>99</v>
      </c>
      <c r="Y190" s="31">
        <v>129</v>
      </c>
      <c r="Z190" s="31">
        <v>164</v>
      </c>
      <c r="AA190" s="31">
        <v>196</v>
      </c>
      <c r="AB190" s="31">
        <v>230</v>
      </c>
      <c r="AC190" s="31">
        <v>265</v>
      </c>
      <c r="AD190" s="31">
        <v>302</v>
      </c>
      <c r="AE190" s="11" t="e">
        <f t="shared" si="31"/>
        <v>#REF!</v>
      </c>
      <c r="AF190" s="11" t="e">
        <f t="shared" si="32"/>
        <v>#REF!</v>
      </c>
      <c r="AG190" s="11" t="e">
        <f t="shared" si="33"/>
        <v>#REF!</v>
      </c>
      <c r="AH190" s="11" t="e">
        <f t="shared" si="34"/>
        <v>#REF!</v>
      </c>
      <c r="AI190" s="11" t="e">
        <f t="shared" si="35"/>
        <v>#REF!</v>
      </c>
      <c r="AJ190" s="11" t="e">
        <f t="shared" si="36"/>
        <v>#REF!</v>
      </c>
      <c r="AK190" s="11" t="e">
        <f t="shared" si="37"/>
        <v>#REF!</v>
      </c>
      <c r="AL190" s="11" t="e">
        <f t="shared" si="38"/>
        <v>#REF!</v>
      </c>
    </row>
    <row r="191" spans="10:38" ht="12.75">
      <c r="J191" s="31">
        <v>450</v>
      </c>
      <c r="K191" s="31">
        <v>29</v>
      </c>
      <c r="L191" s="31">
        <v>57</v>
      </c>
      <c r="M191" s="31">
        <v>93</v>
      </c>
      <c r="N191" s="31">
        <v>128</v>
      </c>
      <c r="O191" s="31">
        <v>164</v>
      </c>
      <c r="P191" s="31">
        <v>210</v>
      </c>
      <c r="Q191" s="31">
        <v>249</v>
      </c>
      <c r="R191" s="31">
        <v>291</v>
      </c>
      <c r="S191" s="31">
        <v>332</v>
      </c>
      <c r="T191" s="31">
        <v>378</v>
      </c>
      <c r="U191" s="31">
        <v>23</v>
      </c>
      <c r="V191" s="31">
        <v>46</v>
      </c>
      <c r="W191" s="31">
        <v>76</v>
      </c>
      <c r="X191" s="31">
        <v>106</v>
      </c>
      <c r="Y191" s="31">
        <v>138</v>
      </c>
      <c r="Z191" s="31">
        <v>175</v>
      </c>
      <c r="AA191" s="31">
        <v>210</v>
      </c>
      <c r="AB191" s="31">
        <v>244</v>
      </c>
      <c r="AC191" s="31">
        <v>281</v>
      </c>
      <c r="AD191" s="31">
        <v>321</v>
      </c>
      <c r="AE191" s="11" t="e">
        <f t="shared" si="31"/>
        <v>#REF!</v>
      </c>
      <c r="AF191" s="11" t="e">
        <f t="shared" si="32"/>
        <v>#REF!</v>
      </c>
      <c r="AG191" s="11" t="e">
        <f t="shared" si="33"/>
        <v>#REF!</v>
      </c>
      <c r="AH191" s="11" t="e">
        <f t="shared" si="34"/>
        <v>#REF!</v>
      </c>
      <c r="AI191" s="11" t="e">
        <f t="shared" si="35"/>
        <v>#REF!</v>
      </c>
      <c r="AJ191" s="11" t="e">
        <f t="shared" si="36"/>
        <v>#REF!</v>
      </c>
      <c r="AK191" s="11" t="e">
        <f t="shared" si="37"/>
        <v>#REF!</v>
      </c>
      <c r="AL191" s="11" t="e">
        <f t="shared" si="38"/>
        <v>#REF!</v>
      </c>
    </row>
    <row r="192" spans="10:38" ht="12.75">
      <c r="J192" s="31">
        <v>500</v>
      </c>
      <c r="K192" s="31">
        <v>32</v>
      </c>
      <c r="L192" s="31">
        <v>62</v>
      </c>
      <c r="M192" s="31">
        <v>101</v>
      </c>
      <c r="N192" s="31">
        <v>139</v>
      </c>
      <c r="O192" s="31">
        <v>177</v>
      </c>
      <c r="P192" s="31">
        <v>227</v>
      </c>
      <c r="Q192" s="31">
        <v>267</v>
      </c>
      <c r="R192" s="31">
        <v>311</v>
      </c>
      <c r="S192" s="31">
        <v>357</v>
      </c>
      <c r="T192" s="31">
        <v>404</v>
      </c>
      <c r="U192" s="31">
        <v>25</v>
      </c>
      <c r="V192" s="31">
        <v>50</v>
      </c>
      <c r="W192" s="31">
        <v>83</v>
      </c>
      <c r="X192" s="31">
        <v>116</v>
      </c>
      <c r="Y192" s="31">
        <v>147</v>
      </c>
      <c r="Z192" s="31">
        <v>189</v>
      </c>
      <c r="AA192" s="31">
        <v>224</v>
      </c>
      <c r="AB192" s="31">
        <v>262</v>
      </c>
      <c r="AC192" s="31">
        <v>300</v>
      </c>
      <c r="AD192" s="31">
        <v>342</v>
      </c>
      <c r="AE192" s="11" t="e">
        <f t="shared" si="31"/>
        <v>#REF!</v>
      </c>
      <c r="AF192" s="11" t="e">
        <f t="shared" si="32"/>
        <v>#REF!</v>
      </c>
      <c r="AG192" s="11" t="e">
        <f t="shared" si="33"/>
        <v>#REF!</v>
      </c>
      <c r="AH192" s="11" t="e">
        <f t="shared" si="34"/>
        <v>#REF!</v>
      </c>
      <c r="AI192" s="11" t="e">
        <f t="shared" si="35"/>
        <v>#REF!</v>
      </c>
      <c r="AJ192" s="11" t="e">
        <f t="shared" si="36"/>
        <v>#REF!</v>
      </c>
      <c r="AK192" s="11" t="e">
        <f t="shared" si="37"/>
        <v>#REF!</v>
      </c>
      <c r="AL192" s="11" t="e">
        <f t="shared" si="38"/>
        <v>#REF!</v>
      </c>
    </row>
    <row r="193" spans="10:38" ht="12.75">
      <c r="J193" s="31">
        <v>600</v>
      </c>
      <c r="K193" s="31">
        <v>38</v>
      </c>
      <c r="L193" s="31">
        <v>71</v>
      </c>
      <c r="M193" s="31">
        <v>116</v>
      </c>
      <c r="N193" s="31">
        <v>159</v>
      </c>
      <c r="O193" s="31">
        <v>203</v>
      </c>
      <c r="P193" s="31">
        <v>257</v>
      </c>
      <c r="Q193" s="31">
        <v>304</v>
      </c>
      <c r="R193" s="31">
        <v>352</v>
      </c>
      <c r="S193" s="31">
        <v>402</v>
      </c>
      <c r="T193" s="31">
        <v>454</v>
      </c>
      <c r="U193" s="31">
        <v>29</v>
      </c>
      <c r="V193" s="31">
        <v>57</v>
      </c>
      <c r="W193" s="31">
        <v>95</v>
      </c>
      <c r="X193" s="31">
        <v>131</v>
      </c>
      <c r="Y193" s="31">
        <v>167</v>
      </c>
      <c r="Z193" s="31">
        <v>213</v>
      </c>
      <c r="AA193" s="31">
        <v>253</v>
      </c>
      <c r="AB193" s="31">
        <v>294</v>
      </c>
      <c r="AC193" s="31">
        <v>336</v>
      </c>
      <c r="AD193" s="31">
        <v>382</v>
      </c>
      <c r="AE193" s="11" t="e">
        <f t="shared" si="31"/>
        <v>#REF!</v>
      </c>
      <c r="AF193" s="11" t="e">
        <f t="shared" si="32"/>
        <v>#REF!</v>
      </c>
      <c r="AG193" s="11" t="e">
        <f t="shared" si="33"/>
        <v>#REF!</v>
      </c>
      <c r="AH193" s="11" t="e">
        <f t="shared" si="34"/>
        <v>#REF!</v>
      </c>
      <c r="AI193" s="11" t="e">
        <f t="shared" si="35"/>
        <v>#REF!</v>
      </c>
      <c r="AJ193" s="11" t="e">
        <f t="shared" si="36"/>
        <v>#REF!</v>
      </c>
      <c r="AK193" s="11" t="e">
        <f t="shared" si="37"/>
        <v>#REF!</v>
      </c>
      <c r="AL193" s="11" t="e">
        <f t="shared" si="38"/>
        <v>#REF!</v>
      </c>
    </row>
    <row r="194" spans="10:38" ht="12.75">
      <c r="J194" s="31">
        <v>700</v>
      </c>
      <c r="K194" s="31">
        <v>42</v>
      </c>
      <c r="L194" s="31">
        <v>81</v>
      </c>
      <c r="M194" s="31">
        <v>130</v>
      </c>
      <c r="N194" s="31">
        <v>176</v>
      </c>
      <c r="O194" s="31">
        <v>225</v>
      </c>
      <c r="P194" s="31">
        <v>285</v>
      </c>
      <c r="Q194" s="31">
        <v>335</v>
      </c>
      <c r="R194" s="31">
        <v>388</v>
      </c>
      <c r="S194" s="31">
        <v>441</v>
      </c>
      <c r="T194" s="31">
        <v>499</v>
      </c>
      <c r="U194" s="31">
        <v>34</v>
      </c>
      <c r="V194" s="31">
        <v>65</v>
      </c>
      <c r="W194" s="31">
        <v>105</v>
      </c>
      <c r="X194" s="31">
        <v>145</v>
      </c>
      <c r="Y194" s="31">
        <v>184</v>
      </c>
      <c r="Z194" s="31">
        <v>235</v>
      </c>
      <c r="AA194" s="31">
        <v>278</v>
      </c>
      <c r="AB194" s="31">
        <v>323</v>
      </c>
      <c r="AC194" s="31">
        <v>369</v>
      </c>
      <c r="AD194" s="31">
        <v>417</v>
      </c>
      <c r="AE194" s="11" t="e">
        <f t="shared" si="31"/>
        <v>#REF!</v>
      </c>
      <c r="AF194" s="11" t="e">
        <f t="shared" si="32"/>
        <v>#REF!</v>
      </c>
      <c r="AG194" s="11" t="e">
        <f t="shared" si="33"/>
        <v>#REF!</v>
      </c>
      <c r="AH194" s="11" t="e">
        <f t="shared" si="34"/>
        <v>#REF!</v>
      </c>
      <c r="AI194" s="11" t="e">
        <f t="shared" si="35"/>
        <v>#REF!</v>
      </c>
      <c r="AJ194" s="11" t="e">
        <f t="shared" si="36"/>
        <v>#REF!</v>
      </c>
      <c r="AK194" s="11" t="e">
        <f t="shared" si="37"/>
        <v>#REF!</v>
      </c>
      <c r="AL194" s="11" t="e">
        <f t="shared" si="38"/>
        <v>#REF!</v>
      </c>
    </row>
    <row r="195" spans="10:38" ht="12.75">
      <c r="J195" s="31">
        <v>800</v>
      </c>
      <c r="K195" s="31">
        <v>47</v>
      </c>
      <c r="L195" s="31">
        <v>90</v>
      </c>
      <c r="M195" s="31">
        <v>144</v>
      </c>
      <c r="N195" s="31">
        <v>196</v>
      </c>
      <c r="O195" s="31">
        <v>249</v>
      </c>
      <c r="P195" s="31">
        <v>316</v>
      </c>
      <c r="Q195" s="31">
        <v>371</v>
      </c>
      <c r="R195" s="31">
        <v>427</v>
      </c>
      <c r="S195" s="31">
        <v>485</v>
      </c>
      <c r="T195" s="31">
        <v>547</v>
      </c>
      <c r="U195" s="31">
        <v>37</v>
      </c>
      <c r="V195" s="31">
        <v>71</v>
      </c>
      <c r="W195" s="31">
        <v>116</v>
      </c>
      <c r="X195" s="31">
        <v>148</v>
      </c>
      <c r="Y195" s="31">
        <v>204</v>
      </c>
      <c r="Z195" s="31">
        <v>259</v>
      </c>
      <c r="AA195" s="31">
        <v>305</v>
      </c>
      <c r="AB195" s="31">
        <v>353</v>
      </c>
      <c r="AC195" s="31">
        <v>403</v>
      </c>
      <c r="AD195" s="31">
        <v>456</v>
      </c>
      <c r="AE195" s="11" t="e">
        <f t="shared" si="31"/>
        <v>#REF!</v>
      </c>
      <c r="AF195" s="11" t="e">
        <f t="shared" si="32"/>
        <v>#REF!</v>
      </c>
      <c r="AG195" s="11" t="e">
        <f t="shared" si="33"/>
        <v>#REF!</v>
      </c>
      <c r="AH195" s="11" t="e">
        <f t="shared" si="34"/>
        <v>#REF!</v>
      </c>
      <c r="AI195" s="11" t="e">
        <f t="shared" si="35"/>
        <v>#REF!</v>
      </c>
      <c r="AJ195" s="11" t="e">
        <f t="shared" si="36"/>
        <v>#REF!</v>
      </c>
      <c r="AK195" s="11" t="e">
        <f t="shared" si="37"/>
        <v>#REF!</v>
      </c>
      <c r="AL195" s="11" t="e">
        <f t="shared" si="38"/>
        <v>#REF!</v>
      </c>
    </row>
    <row r="196" spans="10:38" ht="12.75">
      <c r="J196" s="31">
        <v>900</v>
      </c>
      <c r="K196" s="31">
        <v>53</v>
      </c>
      <c r="L196" s="31">
        <v>100</v>
      </c>
      <c r="M196" s="31">
        <v>159</v>
      </c>
      <c r="N196" s="31">
        <v>216</v>
      </c>
      <c r="O196" s="31">
        <v>273</v>
      </c>
      <c r="P196" s="31">
        <v>343</v>
      </c>
      <c r="Q196" s="31">
        <v>405</v>
      </c>
      <c r="R196" s="31">
        <v>465</v>
      </c>
      <c r="S196" s="31">
        <v>528</v>
      </c>
      <c r="T196" s="31">
        <v>594</v>
      </c>
      <c r="U196" s="31">
        <v>41</v>
      </c>
      <c r="V196" s="31">
        <v>79</v>
      </c>
      <c r="W196" s="31">
        <v>128</v>
      </c>
      <c r="X196" s="31">
        <v>176</v>
      </c>
      <c r="Y196" s="31">
        <v>222</v>
      </c>
      <c r="Z196" s="31">
        <v>282</v>
      </c>
      <c r="AA196" s="31">
        <v>332</v>
      </c>
      <c r="AB196" s="31">
        <v>384</v>
      </c>
      <c r="AC196" s="31">
        <v>438</v>
      </c>
      <c r="AD196" s="31">
        <v>494</v>
      </c>
      <c r="AE196" s="11" t="e">
        <f t="shared" si="31"/>
        <v>#REF!</v>
      </c>
      <c r="AF196" s="11" t="e">
        <f t="shared" si="32"/>
        <v>#REF!</v>
      </c>
      <c r="AG196" s="11" t="e">
        <f t="shared" si="33"/>
        <v>#REF!</v>
      </c>
      <c r="AH196" s="11" t="e">
        <f t="shared" si="34"/>
        <v>#REF!</v>
      </c>
      <c r="AI196" s="11" t="e">
        <f t="shared" si="35"/>
        <v>#REF!</v>
      </c>
      <c r="AJ196" s="11" t="e">
        <f t="shared" si="36"/>
        <v>#REF!</v>
      </c>
      <c r="AK196" s="11" t="e">
        <f t="shared" si="37"/>
        <v>#REF!</v>
      </c>
      <c r="AL196" s="11" t="e">
        <f t="shared" si="38"/>
        <v>#REF!</v>
      </c>
    </row>
    <row r="197" spans="10:38" ht="12.75">
      <c r="J197" s="31">
        <v>1000</v>
      </c>
      <c r="K197" s="31">
        <v>58</v>
      </c>
      <c r="L197" s="31">
        <v>109</v>
      </c>
      <c r="M197" s="31">
        <v>175</v>
      </c>
      <c r="N197" s="31">
        <v>235</v>
      </c>
      <c r="O197" s="31">
        <v>297</v>
      </c>
      <c r="P197" s="31">
        <v>374</v>
      </c>
      <c r="Q197" s="31">
        <v>439</v>
      </c>
      <c r="R197" s="31">
        <v>504</v>
      </c>
      <c r="S197" s="31">
        <v>571</v>
      </c>
      <c r="T197" s="31">
        <v>642</v>
      </c>
      <c r="U197" s="31">
        <v>46</v>
      </c>
      <c r="V197" s="31">
        <v>87</v>
      </c>
      <c r="W197" s="31">
        <v>140</v>
      </c>
      <c r="X197" s="31">
        <v>192</v>
      </c>
      <c r="Y197" s="31">
        <v>241</v>
      </c>
      <c r="Z197" s="31">
        <v>305</v>
      </c>
      <c r="AA197" s="31">
        <v>359</v>
      </c>
      <c r="AB197" s="31">
        <v>415</v>
      </c>
      <c r="AC197" s="31">
        <v>471</v>
      </c>
      <c r="AD197" s="31">
        <v>531</v>
      </c>
      <c r="AE197" s="11" t="e">
        <f t="shared" si="31"/>
        <v>#REF!</v>
      </c>
      <c r="AF197" s="11" t="e">
        <f t="shared" si="32"/>
        <v>#REF!</v>
      </c>
      <c r="AG197" s="11" t="e">
        <f t="shared" si="33"/>
        <v>#REF!</v>
      </c>
      <c r="AH197" s="11" t="e">
        <f t="shared" si="34"/>
        <v>#REF!</v>
      </c>
      <c r="AI197" s="11" t="e">
        <f t="shared" si="35"/>
        <v>#REF!</v>
      </c>
      <c r="AJ197" s="11" t="e">
        <f t="shared" si="36"/>
        <v>#REF!</v>
      </c>
      <c r="AK197" s="11" t="e">
        <f t="shared" si="37"/>
        <v>#REF!</v>
      </c>
      <c r="AL197" s="11" t="e">
        <f t="shared" si="38"/>
        <v>#REF!</v>
      </c>
    </row>
    <row r="198" spans="10:38" ht="12.75"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4"/>
      <c r="AF198" s="34"/>
      <c r="AG198" s="34"/>
      <c r="AH198" s="34"/>
      <c r="AI198" s="34"/>
      <c r="AJ198" s="34"/>
      <c r="AK198" s="34"/>
      <c r="AL198" s="34"/>
    </row>
    <row r="200" spans="10:38" ht="15.75">
      <c r="J200" s="227" t="s">
        <v>59</v>
      </c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</row>
    <row r="201" spans="10:38" ht="15.75">
      <c r="J201" s="227" t="s">
        <v>60</v>
      </c>
      <c r="K201" s="227"/>
      <c r="L201" s="227"/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</row>
    <row r="202" spans="10:38" ht="15.75">
      <c r="J202" s="227" t="s">
        <v>77</v>
      </c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</row>
    <row r="204" spans="10:38" ht="12.75">
      <c r="J204" s="198" t="s">
        <v>78</v>
      </c>
      <c r="K204" s="198"/>
      <c r="L204" s="198"/>
      <c r="M204" s="198"/>
      <c r="N204" s="198"/>
      <c r="O204" s="198"/>
      <c r="P204" s="198"/>
      <c r="Q204" s="4"/>
      <c r="R204" s="4"/>
      <c r="S204" s="4"/>
      <c r="T204" s="4"/>
      <c r="U204" s="4"/>
      <c r="V204" s="4"/>
    </row>
    <row r="205" spans="10:38" ht="12.75">
      <c r="J205" s="198" t="s">
        <v>79</v>
      </c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</row>
    <row r="207" spans="10:38" ht="12.75" customHeight="1">
      <c r="J207" s="209" t="s">
        <v>32</v>
      </c>
      <c r="K207" s="218" t="s">
        <v>80</v>
      </c>
      <c r="L207" s="219"/>
      <c r="M207" s="219"/>
      <c r="N207" s="219"/>
      <c r="O207" s="219"/>
      <c r="P207" s="220"/>
      <c r="Q207" s="214" t="s">
        <v>34</v>
      </c>
      <c r="R207" s="214" t="s">
        <v>35</v>
      </c>
    </row>
    <row r="208" spans="10:38" ht="12.75">
      <c r="J208" s="209"/>
      <c r="K208" s="218" t="s">
        <v>72</v>
      </c>
      <c r="L208" s="219"/>
      <c r="M208" s="220"/>
      <c r="N208" s="218" t="s">
        <v>72</v>
      </c>
      <c r="O208" s="219"/>
      <c r="P208" s="220"/>
      <c r="Q208" s="215"/>
      <c r="R208" s="215"/>
    </row>
    <row r="209" spans="10:18" ht="12.75">
      <c r="J209" s="209"/>
      <c r="K209" s="218" t="s">
        <v>37</v>
      </c>
      <c r="L209" s="219"/>
      <c r="M209" s="220"/>
      <c r="N209" s="218" t="s">
        <v>38</v>
      </c>
      <c r="O209" s="219"/>
      <c r="P209" s="220"/>
      <c r="Q209" s="215"/>
      <c r="R209" s="215"/>
    </row>
    <row r="210" spans="10:18" ht="12.75">
      <c r="J210" s="209"/>
      <c r="K210" s="218" t="s">
        <v>81</v>
      </c>
      <c r="L210" s="219"/>
      <c r="M210" s="219"/>
      <c r="N210" s="219"/>
      <c r="O210" s="219"/>
      <c r="P210" s="220"/>
      <c r="Q210" s="215"/>
      <c r="R210" s="215"/>
    </row>
    <row r="211" spans="10:18" ht="12.75">
      <c r="J211" s="209"/>
      <c r="K211" s="29" t="s">
        <v>82</v>
      </c>
      <c r="L211" s="29" t="s">
        <v>83</v>
      </c>
      <c r="M211" s="29" t="s">
        <v>84</v>
      </c>
      <c r="N211" s="29" t="s">
        <v>82</v>
      </c>
      <c r="O211" s="29" t="s">
        <v>83</v>
      </c>
      <c r="P211" s="29" t="s">
        <v>84</v>
      </c>
      <c r="Q211" s="32" t="e">
        <f>#REF!</f>
        <v>#REF!</v>
      </c>
      <c r="R211" s="32" t="e">
        <f>#REF!</f>
        <v>#REF!</v>
      </c>
    </row>
    <row r="212" spans="10:18" ht="12.75">
      <c r="J212" s="31">
        <v>25</v>
      </c>
      <c r="K212" s="31">
        <v>26</v>
      </c>
      <c r="L212" s="31">
        <v>30</v>
      </c>
      <c r="M212" s="31">
        <v>34</v>
      </c>
      <c r="N212" s="31">
        <v>23</v>
      </c>
      <c r="O212" s="31">
        <v>28</v>
      </c>
      <c r="P212" s="31">
        <v>31</v>
      </c>
      <c r="Q212" s="35" t="e">
        <f>K212+(L212-K212)*($Q$211-65)/(90-60)</f>
        <v>#REF!</v>
      </c>
      <c r="R212" s="35" t="e">
        <f>N212+(O212-N212)*($R$211-65)/(90-65)</f>
        <v>#REF!</v>
      </c>
    </row>
    <row r="213" spans="10:18" ht="12.75">
      <c r="J213" s="31">
        <v>32</v>
      </c>
      <c r="K213" s="31">
        <v>28</v>
      </c>
      <c r="L213" s="31">
        <v>33</v>
      </c>
      <c r="M213" s="31">
        <v>37</v>
      </c>
      <c r="N213" s="31">
        <v>25</v>
      </c>
      <c r="O213" s="31">
        <v>30</v>
      </c>
      <c r="P213" s="31">
        <v>34</v>
      </c>
      <c r="Q213" s="35" t="e">
        <f t="shared" ref="Q213:Q234" si="39">K213+(L213-K213)*($Q$211-65)/(90-60)</f>
        <v>#REF!</v>
      </c>
      <c r="R213" s="35" t="e">
        <f t="shared" ref="R213:R234" si="40">N213+(O213-N213)*($R$211-65)/(90-65)</f>
        <v>#REF!</v>
      </c>
    </row>
    <row r="214" spans="10:18" ht="12.75">
      <c r="J214" s="31">
        <v>40</v>
      </c>
      <c r="K214" s="31">
        <v>30</v>
      </c>
      <c r="L214" s="31">
        <v>35</v>
      </c>
      <c r="M214" s="31">
        <v>40</v>
      </c>
      <c r="N214" s="31">
        <v>27</v>
      </c>
      <c r="O214" s="31">
        <v>32</v>
      </c>
      <c r="P214" s="31">
        <v>36</v>
      </c>
      <c r="Q214" s="35" t="e">
        <f t="shared" si="39"/>
        <v>#REF!</v>
      </c>
      <c r="R214" s="35" t="e">
        <f t="shared" si="40"/>
        <v>#REF!</v>
      </c>
    </row>
    <row r="215" spans="10:18" ht="12.75">
      <c r="J215" s="31">
        <v>50</v>
      </c>
      <c r="K215" s="31">
        <v>34</v>
      </c>
      <c r="L215" s="31">
        <v>40</v>
      </c>
      <c r="M215" s="31">
        <v>46</v>
      </c>
      <c r="N215" s="31">
        <v>30</v>
      </c>
      <c r="O215" s="31">
        <v>35</v>
      </c>
      <c r="P215" s="31">
        <v>40</v>
      </c>
      <c r="Q215" s="35" t="e">
        <f t="shared" si="39"/>
        <v>#REF!</v>
      </c>
      <c r="R215" s="35" t="e">
        <f t="shared" si="40"/>
        <v>#REF!</v>
      </c>
    </row>
    <row r="216" spans="10:18" ht="12.75">
      <c r="J216" s="31">
        <v>65</v>
      </c>
      <c r="K216" s="31">
        <v>40</v>
      </c>
      <c r="L216" s="31">
        <v>47</v>
      </c>
      <c r="M216" s="31">
        <v>52</v>
      </c>
      <c r="N216" s="31">
        <v>35</v>
      </c>
      <c r="O216" s="31">
        <v>42</v>
      </c>
      <c r="P216" s="31">
        <v>46</v>
      </c>
      <c r="Q216" s="35" t="e">
        <f t="shared" si="39"/>
        <v>#REF!</v>
      </c>
      <c r="R216" s="35" t="e">
        <f t="shared" si="40"/>
        <v>#REF!</v>
      </c>
    </row>
    <row r="217" spans="10:18" ht="12.75">
      <c r="J217" s="31">
        <v>80</v>
      </c>
      <c r="K217" s="31">
        <v>44</v>
      </c>
      <c r="L217" s="31">
        <v>52</v>
      </c>
      <c r="M217" s="31">
        <v>57</v>
      </c>
      <c r="N217" s="31">
        <v>39</v>
      </c>
      <c r="O217" s="31">
        <v>45</v>
      </c>
      <c r="P217" s="31">
        <v>51</v>
      </c>
      <c r="Q217" s="35" t="e">
        <f t="shared" si="39"/>
        <v>#REF!</v>
      </c>
      <c r="R217" s="35" t="e">
        <f t="shared" si="40"/>
        <v>#REF!</v>
      </c>
    </row>
    <row r="218" spans="10:18" ht="12.75">
      <c r="J218" s="31">
        <v>100</v>
      </c>
      <c r="K218" s="31">
        <v>49</v>
      </c>
      <c r="L218" s="31">
        <v>58</v>
      </c>
      <c r="M218" s="31">
        <v>64</v>
      </c>
      <c r="N218" s="31">
        <v>42</v>
      </c>
      <c r="O218" s="31">
        <v>50</v>
      </c>
      <c r="P218" s="31">
        <v>57</v>
      </c>
      <c r="Q218" s="35" t="e">
        <f t="shared" si="39"/>
        <v>#REF!</v>
      </c>
      <c r="R218" s="35" t="e">
        <f t="shared" si="40"/>
        <v>#REF!</v>
      </c>
    </row>
    <row r="219" spans="10:18" ht="12.75">
      <c r="J219" s="31">
        <v>125</v>
      </c>
      <c r="K219" s="31">
        <v>56</v>
      </c>
      <c r="L219" s="31">
        <v>65</v>
      </c>
      <c r="M219" s="31">
        <v>72</v>
      </c>
      <c r="N219" s="31">
        <v>48</v>
      </c>
      <c r="O219" s="31">
        <v>57</v>
      </c>
      <c r="P219" s="31">
        <v>63</v>
      </c>
      <c r="Q219" s="35" t="e">
        <f t="shared" si="39"/>
        <v>#REF!</v>
      </c>
      <c r="R219" s="35" t="e">
        <f t="shared" si="40"/>
        <v>#REF!</v>
      </c>
    </row>
    <row r="220" spans="10:18" ht="12.75">
      <c r="J220" s="31">
        <v>150</v>
      </c>
      <c r="K220" s="31">
        <v>64</v>
      </c>
      <c r="L220" s="31">
        <v>74</v>
      </c>
      <c r="M220" s="31">
        <v>81</v>
      </c>
      <c r="N220" s="31">
        <v>54</v>
      </c>
      <c r="O220" s="31">
        <v>63</v>
      </c>
      <c r="P220" s="31">
        <v>71</v>
      </c>
      <c r="Q220" s="35" t="e">
        <f t="shared" si="39"/>
        <v>#REF!</v>
      </c>
      <c r="R220" s="35" t="e">
        <f t="shared" si="40"/>
        <v>#REF!</v>
      </c>
    </row>
    <row r="221" spans="10:18" ht="12.75">
      <c r="J221" s="31">
        <v>200</v>
      </c>
      <c r="K221" s="31">
        <v>80</v>
      </c>
      <c r="L221" s="31">
        <v>92</v>
      </c>
      <c r="M221" s="31">
        <v>101</v>
      </c>
      <c r="N221" s="31">
        <v>66</v>
      </c>
      <c r="O221" s="31">
        <v>80</v>
      </c>
      <c r="P221" s="31">
        <v>86</v>
      </c>
      <c r="Q221" s="35" t="e">
        <f t="shared" si="39"/>
        <v>#REF!</v>
      </c>
      <c r="R221" s="35" t="e">
        <f t="shared" si="40"/>
        <v>#REF!</v>
      </c>
    </row>
    <row r="222" spans="10:18" ht="12.75">
      <c r="J222" s="31">
        <v>250</v>
      </c>
      <c r="K222" s="31">
        <v>95</v>
      </c>
      <c r="L222" s="31">
        <v>108</v>
      </c>
      <c r="M222" s="31">
        <v>119</v>
      </c>
      <c r="N222" s="31">
        <v>79</v>
      </c>
      <c r="O222" s="31">
        <v>91</v>
      </c>
      <c r="P222" s="31">
        <v>101</v>
      </c>
      <c r="Q222" s="35" t="e">
        <f t="shared" si="39"/>
        <v>#REF!</v>
      </c>
      <c r="R222" s="35" t="e">
        <f t="shared" si="40"/>
        <v>#REF!</v>
      </c>
    </row>
    <row r="223" spans="10:18" ht="12.75">
      <c r="J223" s="31">
        <v>300</v>
      </c>
      <c r="K223" s="31">
        <v>108</v>
      </c>
      <c r="L223" s="31">
        <v>124</v>
      </c>
      <c r="M223" s="31">
        <v>135</v>
      </c>
      <c r="N223" s="31">
        <v>90</v>
      </c>
      <c r="O223" s="31">
        <v>104</v>
      </c>
      <c r="P223" s="31">
        <v>114</v>
      </c>
      <c r="Q223" s="35" t="e">
        <f t="shared" si="39"/>
        <v>#REF!</v>
      </c>
      <c r="R223" s="35" t="e">
        <f t="shared" si="40"/>
        <v>#REF!</v>
      </c>
    </row>
    <row r="224" spans="10:18" ht="12.75">
      <c r="J224" s="31">
        <v>350</v>
      </c>
      <c r="K224" s="31">
        <v>120</v>
      </c>
      <c r="L224" s="31">
        <v>139</v>
      </c>
      <c r="M224" s="31">
        <v>152</v>
      </c>
      <c r="N224" s="31">
        <v>101</v>
      </c>
      <c r="O224" s="31">
        <v>116</v>
      </c>
      <c r="P224" s="31">
        <v>127</v>
      </c>
      <c r="Q224" s="35" t="e">
        <f t="shared" si="39"/>
        <v>#REF!</v>
      </c>
      <c r="R224" s="35" t="e">
        <f t="shared" si="40"/>
        <v>#REF!</v>
      </c>
    </row>
    <row r="225" spans="10:18" ht="12.75">
      <c r="J225" s="31">
        <v>400</v>
      </c>
      <c r="K225" s="31">
        <v>134</v>
      </c>
      <c r="L225" s="31">
        <v>152</v>
      </c>
      <c r="M225" s="31">
        <v>167</v>
      </c>
      <c r="N225" s="31">
        <v>112</v>
      </c>
      <c r="O225" s="31">
        <v>127</v>
      </c>
      <c r="P225" s="31">
        <v>140</v>
      </c>
      <c r="Q225" s="35" t="e">
        <f t="shared" si="39"/>
        <v>#REF!</v>
      </c>
      <c r="R225" s="35" t="e">
        <f t="shared" si="40"/>
        <v>#REF!</v>
      </c>
    </row>
    <row r="226" spans="10:18" ht="12.75">
      <c r="J226" s="31">
        <v>450</v>
      </c>
      <c r="K226" s="31">
        <v>148</v>
      </c>
      <c r="L226" s="31">
        <v>169</v>
      </c>
      <c r="M226" s="31">
        <v>183</v>
      </c>
      <c r="N226" s="31">
        <v>122</v>
      </c>
      <c r="O226" s="31">
        <v>139</v>
      </c>
      <c r="P226" s="31">
        <v>152</v>
      </c>
      <c r="Q226" s="35" t="e">
        <f t="shared" si="39"/>
        <v>#REF!</v>
      </c>
      <c r="R226" s="35" t="e">
        <f t="shared" si="40"/>
        <v>#REF!</v>
      </c>
    </row>
    <row r="227" spans="10:18" ht="12.75">
      <c r="J227" s="31">
        <v>500</v>
      </c>
      <c r="K227" s="31">
        <v>163</v>
      </c>
      <c r="L227" s="31">
        <v>184</v>
      </c>
      <c r="M227" s="31">
        <v>200</v>
      </c>
      <c r="N227" s="31">
        <v>134</v>
      </c>
      <c r="O227" s="31">
        <v>151</v>
      </c>
      <c r="P227" s="31">
        <v>167</v>
      </c>
      <c r="Q227" s="35" t="e">
        <f t="shared" si="39"/>
        <v>#REF!</v>
      </c>
      <c r="R227" s="35" t="e">
        <f t="shared" si="40"/>
        <v>#REF!</v>
      </c>
    </row>
    <row r="228" spans="10:18" ht="12.75">
      <c r="J228" s="31">
        <v>600</v>
      </c>
      <c r="K228" s="31">
        <v>188</v>
      </c>
      <c r="L228" s="31">
        <v>214</v>
      </c>
      <c r="M228" s="31">
        <v>231</v>
      </c>
      <c r="N228" s="31">
        <v>154</v>
      </c>
      <c r="O228" s="31">
        <v>176</v>
      </c>
      <c r="P228" s="31">
        <v>192</v>
      </c>
      <c r="Q228" s="35" t="e">
        <f t="shared" si="39"/>
        <v>#REF!</v>
      </c>
      <c r="R228" s="35" t="e">
        <f t="shared" si="40"/>
        <v>#REF!</v>
      </c>
    </row>
    <row r="229" spans="10:18" ht="12.75">
      <c r="J229" s="31">
        <v>700</v>
      </c>
      <c r="K229" s="31">
        <v>212</v>
      </c>
      <c r="L229" s="31">
        <v>249</v>
      </c>
      <c r="M229" s="31">
        <v>260</v>
      </c>
      <c r="N229" s="31">
        <v>173</v>
      </c>
      <c r="O229" s="31">
        <v>197</v>
      </c>
      <c r="P229" s="31">
        <v>214</v>
      </c>
      <c r="Q229" s="35" t="e">
        <f t="shared" si="39"/>
        <v>#REF!</v>
      </c>
      <c r="R229" s="35" t="e">
        <f t="shared" si="40"/>
        <v>#REF!</v>
      </c>
    </row>
    <row r="230" spans="10:18" ht="12.75">
      <c r="J230" s="31">
        <v>800</v>
      </c>
      <c r="K230" s="31">
        <v>239</v>
      </c>
      <c r="L230" s="31">
        <v>268</v>
      </c>
      <c r="M230" s="31">
        <v>293</v>
      </c>
      <c r="N230" s="31">
        <v>194</v>
      </c>
      <c r="O230" s="31">
        <v>221</v>
      </c>
      <c r="P230" s="31">
        <v>240</v>
      </c>
      <c r="Q230" s="35" t="e">
        <f t="shared" si="39"/>
        <v>#REF!</v>
      </c>
      <c r="R230" s="35" t="e">
        <f t="shared" si="40"/>
        <v>#REF!</v>
      </c>
    </row>
    <row r="231" spans="10:18" ht="12.75">
      <c r="J231" s="31">
        <v>900</v>
      </c>
      <c r="K231" s="31">
        <v>267</v>
      </c>
      <c r="L231" s="31">
        <v>300</v>
      </c>
      <c r="M231" s="31">
        <v>327</v>
      </c>
      <c r="N231" s="31">
        <v>215</v>
      </c>
      <c r="O231" s="31">
        <v>244</v>
      </c>
      <c r="P231" s="31">
        <v>265</v>
      </c>
      <c r="Q231" s="35" t="e">
        <f t="shared" si="39"/>
        <v>#REF!</v>
      </c>
      <c r="R231" s="35" t="e">
        <f t="shared" si="40"/>
        <v>#REF!</v>
      </c>
    </row>
    <row r="232" spans="10:18" ht="12.75">
      <c r="J232" s="31">
        <v>1000</v>
      </c>
      <c r="K232" s="31">
        <v>293</v>
      </c>
      <c r="L232" s="31">
        <v>336</v>
      </c>
      <c r="M232" s="31">
        <v>356</v>
      </c>
      <c r="N232" s="31">
        <v>237</v>
      </c>
      <c r="O232" s="31">
        <v>268</v>
      </c>
      <c r="P232" s="31">
        <v>291</v>
      </c>
      <c r="Q232" s="35" t="e">
        <f t="shared" si="39"/>
        <v>#REF!</v>
      </c>
      <c r="R232" s="35" t="e">
        <f t="shared" si="40"/>
        <v>#REF!</v>
      </c>
    </row>
    <row r="233" spans="10:18" ht="12.75">
      <c r="J233" s="31">
        <v>1200</v>
      </c>
      <c r="K233" s="31">
        <v>345</v>
      </c>
      <c r="L233" s="31">
        <v>390</v>
      </c>
      <c r="M233" s="31">
        <v>422</v>
      </c>
      <c r="N233" s="31">
        <v>280</v>
      </c>
      <c r="O233" s="31">
        <v>316</v>
      </c>
      <c r="P233" s="31">
        <v>342</v>
      </c>
      <c r="Q233" s="35" t="e">
        <f t="shared" si="39"/>
        <v>#REF!</v>
      </c>
      <c r="R233" s="35" t="e">
        <f t="shared" si="40"/>
        <v>#REF!</v>
      </c>
    </row>
    <row r="234" spans="10:18" ht="12.75">
      <c r="J234" s="31">
        <v>1400</v>
      </c>
      <c r="K234" s="31">
        <v>402</v>
      </c>
      <c r="L234" s="31">
        <v>450</v>
      </c>
      <c r="M234" s="31">
        <v>488</v>
      </c>
      <c r="N234" s="31">
        <v>323</v>
      </c>
      <c r="O234" s="31">
        <v>366</v>
      </c>
      <c r="P234" s="31">
        <v>396</v>
      </c>
      <c r="Q234" s="35" t="e">
        <f t="shared" si="39"/>
        <v>#REF!</v>
      </c>
      <c r="R234" s="35" t="e">
        <f t="shared" si="40"/>
        <v>#REF!</v>
      </c>
    </row>
    <row r="237" spans="10:18" ht="12.75">
      <c r="J237" s="198" t="s">
        <v>43</v>
      </c>
      <c r="K237" s="198"/>
      <c r="L237" s="198"/>
      <c r="M237" s="198"/>
      <c r="N237" s="198"/>
      <c r="O237" s="198"/>
      <c r="P237" s="198"/>
    </row>
    <row r="238" spans="10:18" ht="12.75">
      <c r="J238" s="198" t="s">
        <v>85</v>
      </c>
      <c r="K238" s="198"/>
      <c r="L238" s="198"/>
      <c r="M238" s="198"/>
      <c r="N238" s="198"/>
      <c r="O238" s="198"/>
      <c r="P238" s="198"/>
    </row>
    <row r="240" spans="10:18" ht="12.75">
      <c r="J240" s="209" t="s">
        <v>32</v>
      </c>
      <c r="K240" s="218" t="s">
        <v>80</v>
      </c>
      <c r="L240" s="219"/>
      <c r="M240" s="219"/>
      <c r="N240" s="219"/>
      <c r="O240" s="219"/>
      <c r="P240" s="220"/>
      <c r="Q240" s="214" t="s">
        <v>34</v>
      </c>
      <c r="R240" s="214" t="s">
        <v>35</v>
      </c>
    </row>
    <row r="241" spans="10:18" ht="12.75">
      <c r="J241" s="209"/>
      <c r="K241" s="218" t="s">
        <v>72</v>
      </c>
      <c r="L241" s="219"/>
      <c r="M241" s="220"/>
      <c r="N241" s="218" t="s">
        <v>86</v>
      </c>
      <c r="O241" s="219"/>
      <c r="P241" s="220"/>
      <c r="Q241" s="215"/>
      <c r="R241" s="215"/>
    </row>
    <row r="242" spans="10:18" ht="12.75">
      <c r="J242" s="209"/>
      <c r="K242" s="218" t="s">
        <v>87</v>
      </c>
      <c r="L242" s="219"/>
      <c r="M242" s="220"/>
      <c r="N242" s="218" t="s">
        <v>88</v>
      </c>
      <c r="O242" s="219"/>
      <c r="P242" s="220"/>
      <c r="Q242" s="215"/>
      <c r="R242" s="215"/>
    </row>
    <row r="243" spans="10:18" ht="12.75">
      <c r="J243" s="209"/>
      <c r="K243" s="218" t="s">
        <v>89</v>
      </c>
      <c r="L243" s="219"/>
      <c r="M243" s="219"/>
      <c r="N243" s="219"/>
      <c r="O243" s="219"/>
      <c r="P243" s="220"/>
      <c r="Q243" s="215"/>
      <c r="R243" s="215"/>
    </row>
    <row r="244" spans="10:18" ht="12.75">
      <c r="J244" s="209"/>
      <c r="K244" s="29" t="s">
        <v>90</v>
      </c>
      <c r="L244" s="29" t="s">
        <v>91</v>
      </c>
      <c r="M244" s="29" t="s">
        <v>84</v>
      </c>
      <c r="N244" s="29" t="s">
        <v>82</v>
      </c>
      <c r="O244" s="29" t="s">
        <v>83</v>
      </c>
      <c r="P244" s="29" t="s">
        <v>84</v>
      </c>
      <c r="Q244" s="32" t="e">
        <f>#REF!</f>
        <v>#REF!</v>
      </c>
      <c r="R244" s="32" t="e">
        <f>#REF!</f>
        <v>#REF!</v>
      </c>
    </row>
    <row r="245" spans="10:18" ht="12.75">
      <c r="J245" s="31">
        <v>25</v>
      </c>
      <c r="K245" s="31">
        <v>18</v>
      </c>
      <c r="L245" s="31">
        <v>22</v>
      </c>
      <c r="M245" s="31">
        <v>27</v>
      </c>
      <c r="N245" s="31">
        <v>16</v>
      </c>
      <c r="O245" s="31">
        <v>21</v>
      </c>
      <c r="P245" s="31">
        <v>24</v>
      </c>
      <c r="Q245" s="35" t="e">
        <f>K245+(L245-K245)*($Q$244-65)/(90-60)</f>
        <v>#REF!</v>
      </c>
      <c r="R245" s="35" t="e">
        <f>N245+(O245-N245)*($R$244-65)/(90-65)</f>
        <v>#REF!</v>
      </c>
    </row>
    <row r="246" spans="10:18" ht="12.75">
      <c r="J246" s="31">
        <v>32</v>
      </c>
      <c r="K246" s="31">
        <v>21</v>
      </c>
      <c r="L246" s="31">
        <v>25</v>
      </c>
      <c r="M246" s="31">
        <v>28</v>
      </c>
      <c r="N246" s="31">
        <v>18</v>
      </c>
      <c r="O246" s="31">
        <v>22</v>
      </c>
      <c r="P246" s="31">
        <v>26</v>
      </c>
      <c r="Q246" s="35" t="e">
        <f t="shared" ref="Q246:Q267" si="41">K246+(L246-K246)*($Q$244-65)/(90-60)</f>
        <v>#REF!</v>
      </c>
      <c r="R246" s="35" t="e">
        <f t="shared" ref="R246:R267" si="42">N246+(O246-N246)*($R$244-65)/(90-65)</f>
        <v>#REF!</v>
      </c>
    </row>
    <row r="247" spans="10:18" ht="12.75">
      <c r="J247" s="31">
        <v>40</v>
      </c>
      <c r="K247" s="31">
        <v>22</v>
      </c>
      <c r="L247" s="31">
        <v>27</v>
      </c>
      <c r="M247" s="31">
        <v>30</v>
      </c>
      <c r="N247" s="31">
        <v>19</v>
      </c>
      <c r="O247" s="31">
        <v>24</v>
      </c>
      <c r="P247" s="31">
        <v>28</v>
      </c>
      <c r="Q247" s="35" t="e">
        <f t="shared" si="41"/>
        <v>#REF!</v>
      </c>
      <c r="R247" s="35" t="e">
        <f t="shared" si="42"/>
        <v>#REF!</v>
      </c>
    </row>
    <row r="248" spans="10:18" ht="12.75">
      <c r="J248" s="31">
        <v>50</v>
      </c>
      <c r="K248" s="31">
        <v>25</v>
      </c>
      <c r="L248" s="31">
        <v>29</v>
      </c>
      <c r="M248" s="31">
        <v>34</v>
      </c>
      <c r="N248" s="31">
        <v>22</v>
      </c>
      <c r="O248" s="31">
        <v>26</v>
      </c>
      <c r="P248" s="31">
        <v>30</v>
      </c>
      <c r="Q248" s="35" t="e">
        <f t="shared" si="41"/>
        <v>#REF!</v>
      </c>
      <c r="R248" s="35" t="e">
        <f t="shared" si="42"/>
        <v>#REF!</v>
      </c>
    </row>
    <row r="249" spans="10:18" ht="12.75">
      <c r="J249" s="31">
        <v>65</v>
      </c>
      <c r="K249" s="31">
        <v>28</v>
      </c>
      <c r="L249" s="31">
        <v>34</v>
      </c>
      <c r="M249" s="31">
        <v>39</v>
      </c>
      <c r="N249" s="31">
        <v>25</v>
      </c>
      <c r="O249" s="31">
        <v>30</v>
      </c>
      <c r="P249" s="31">
        <v>34</v>
      </c>
      <c r="Q249" s="35" t="e">
        <f t="shared" si="41"/>
        <v>#REF!</v>
      </c>
      <c r="R249" s="35" t="e">
        <f t="shared" si="42"/>
        <v>#REF!</v>
      </c>
    </row>
    <row r="250" spans="10:18" ht="12.75">
      <c r="J250" s="31">
        <v>80</v>
      </c>
      <c r="K250" s="31">
        <v>30</v>
      </c>
      <c r="L250" s="31">
        <v>36</v>
      </c>
      <c r="M250" s="31">
        <v>41</v>
      </c>
      <c r="N250" s="31">
        <v>27</v>
      </c>
      <c r="O250" s="31">
        <v>32</v>
      </c>
      <c r="P250" s="31">
        <v>37</v>
      </c>
      <c r="Q250" s="35" t="e">
        <f t="shared" si="41"/>
        <v>#REF!</v>
      </c>
      <c r="R250" s="35" t="e">
        <f t="shared" si="42"/>
        <v>#REF!</v>
      </c>
    </row>
    <row r="251" spans="10:18" ht="12.75">
      <c r="J251" s="31">
        <v>100</v>
      </c>
      <c r="K251" s="31">
        <v>34</v>
      </c>
      <c r="L251" s="31">
        <v>40</v>
      </c>
      <c r="M251" s="31">
        <v>46</v>
      </c>
      <c r="N251" s="31">
        <v>29</v>
      </c>
      <c r="O251" s="31">
        <v>34</v>
      </c>
      <c r="P251" s="31">
        <v>40</v>
      </c>
      <c r="Q251" s="35" t="e">
        <f t="shared" si="41"/>
        <v>#REF!</v>
      </c>
      <c r="R251" s="35" t="e">
        <f t="shared" si="42"/>
        <v>#REF!</v>
      </c>
    </row>
    <row r="252" spans="10:18" ht="12.75">
      <c r="J252" s="31">
        <v>125</v>
      </c>
      <c r="K252" s="31">
        <v>38</v>
      </c>
      <c r="L252" s="31">
        <v>46</v>
      </c>
      <c r="M252" s="31">
        <v>52</v>
      </c>
      <c r="N252" s="31">
        <v>34</v>
      </c>
      <c r="O252" s="31">
        <v>40</v>
      </c>
      <c r="P252" s="31">
        <v>45</v>
      </c>
      <c r="Q252" s="35" t="e">
        <f t="shared" si="41"/>
        <v>#REF!</v>
      </c>
      <c r="R252" s="35" t="e">
        <f t="shared" si="42"/>
        <v>#REF!</v>
      </c>
    </row>
    <row r="253" spans="10:18" ht="12.75">
      <c r="J253" s="31">
        <v>150</v>
      </c>
      <c r="K253" s="31">
        <v>42</v>
      </c>
      <c r="L253" s="31">
        <v>51</v>
      </c>
      <c r="M253" s="31">
        <v>57</v>
      </c>
      <c r="N253" s="31">
        <v>36</v>
      </c>
      <c r="O253" s="31">
        <v>43</v>
      </c>
      <c r="P253" s="31">
        <v>49</v>
      </c>
      <c r="Q253" s="35" t="e">
        <f t="shared" si="41"/>
        <v>#REF!</v>
      </c>
      <c r="R253" s="35" t="e">
        <f t="shared" si="42"/>
        <v>#REF!</v>
      </c>
    </row>
    <row r="254" spans="10:18" ht="12.75">
      <c r="J254" s="31">
        <v>200</v>
      </c>
      <c r="K254" s="31">
        <v>52</v>
      </c>
      <c r="L254" s="31">
        <v>61</v>
      </c>
      <c r="M254" s="31">
        <v>70</v>
      </c>
      <c r="N254" s="31">
        <v>45</v>
      </c>
      <c r="O254" s="31">
        <v>52</v>
      </c>
      <c r="P254" s="31">
        <v>60</v>
      </c>
      <c r="Q254" s="35" t="e">
        <f t="shared" si="41"/>
        <v>#REF!</v>
      </c>
      <c r="R254" s="35" t="e">
        <f t="shared" si="42"/>
        <v>#REF!</v>
      </c>
    </row>
    <row r="255" spans="10:18" ht="12.75">
      <c r="J255" s="31">
        <v>250</v>
      </c>
      <c r="K255" s="31">
        <v>61</v>
      </c>
      <c r="L255" s="31">
        <v>71</v>
      </c>
      <c r="M255" s="31">
        <v>81</v>
      </c>
      <c r="N255" s="31">
        <v>52</v>
      </c>
      <c r="O255" s="31">
        <v>61</v>
      </c>
      <c r="P255" s="31">
        <v>69</v>
      </c>
      <c r="Q255" s="35" t="e">
        <f t="shared" si="41"/>
        <v>#REF!</v>
      </c>
      <c r="R255" s="35" t="e">
        <f t="shared" si="42"/>
        <v>#REF!</v>
      </c>
    </row>
    <row r="256" spans="10:18" ht="12.75">
      <c r="J256" s="31">
        <v>300</v>
      </c>
      <c r="K256" s="31">
        <v>70</v>
      </c>
      <c r="L256" s="31">
        <v>81</v>
      </c>
      <c r="M256" s="31">
        <v>90</v>
      </c>
      <c r="N256" s="31">
        <v>58</v>
      </c>
      <c r="O256" s="31">
        <v>68</v>
      </c>
      <c r="P256" s="31">
        <v>77</v>
      </c>
      <c r="Q256" s="35" t="e">
        <f t="shared" si="41"/>
        <v>#REF!</v>
      </c>
      <c r="R256" s="35" t="e">
        <f t="shared" si="42"/>
        <v>#REF!</v>
      </c>
    </row>
    <row r="257" spans="10:30" ht="12.75">
      <c r="J257" s="31">
        <v>350</v>
      </c>
      <c r="K257" s="31">
        <v>77</v>
      </c>
      <c r="L257" s="31">
        <v>90</v>
      </c>
      <c r="M257" s="31">
        <v>101</v>
      </c>
      <c r="N257" s="31">
        <v>65</v>
      </c>
      <c r="O257" s="31">
        <v>76</v>
      </c>
      <c r="P257" s="31">
        <v>85</v>
      </c>
      <c r="Q257" s="35" t="e">
        <f t="shared" si="41"/>
        <v>#REF!</v>
      </c>
      <c r="R257" s="35" t="e">
        <f t="shared" si="42"/>
        <v>#REF!</v>
      </c>
    </row>
    <row r="258" spans="10:30" ht="12.75">
      <c r="J258" s="31">
        <v>400</v>
      </c>
      <c r="K258" s="31">
        <v>84</v>
      </c>
      <c r="L258" s="31">
        <v>99</v>
      </c>
      <c r="M258" s="31">
        <v>110</v>
      </c>
      <c r="N258" s="31">
        <v>70</v>
      </c>
      <c r="O258" s="31">
        <v>83</v>
      </c>
      <c r="P258" s="31">
        <v>93</v>
      </c>
      <c r="Q258" s="35" t="e">
        <f t="shared" si="41"/>
        <v>#REF!</v>
      </c>
      <c r="R258" s="35" t="e">
        <f t="shared" si="42"/>
        <v>#REF!</v>
      </c>
    </row>
    <row r="259" spans="10:30" ht="12.75">
      <c r="J259" s="31">
        <v>450</v>
      </c>
      <c r="K259" s="31">
        <v>92</v>
      </c>
      <c r="L259" s="31">
        <v>108</v>
      </c>
      <c r="M259" s="31">
        <v>120</v>
      </c>
      <c r="N259" s="31">
        <v>77</v>
      </c>
      <c r="O259" s="31">
        <v>89</v>
      </c>
      <c r="P259" s="31">
        <v>101</v>
      </c>
      <c r="Q259" s="35" t="e">
        <f t="shared" si="41"/>
        <v>#REF!</v>
      </c>
      <c r="R259" s="35" t="e">
        <f t="shared" si="42"/>
        <v>#REF!</v>
      </c>
    </row>
    <row r="260" spans="10:30" ht="12.75">
      <c r="J260" s="31">
        <v>500</v>
      </c>
      <c r="K260" s="31">
        <v>101</v>
      </c>
      <c r="L260" s="31">
        <v>118</v>
      </c>
      <c r="M260" s="31">
        <v>131</v>
      </c>
      <c r="N260" s="31">
        <v>83</v>
      </c>
      <c r="O260" s="31">
        <v>97</v>
      </c>
      <c r="P260" s="31">
        <v>109</v>
      </c>
      <c r="Q260" s="35" t="e">
        <f t="shared" si="41"/>
        <v>#REF!</v>
      </c>
      <c r="R260" s="35" t="e">
        <f t="shared" si="42"/>
        <v>#REF!</v>
      </c>
    </row>
    <row r="261" spans="10:30" ht="12.75">
      <c r="J261" s="31">
        <v>600</v>
      </c>
      <c r="K261" s="31">
        <v>115</v>
      </c>
      <c r="L261" s="31">
        <v>134</v>
      </c>
      <c r="M261" s="31">
        <v>150</v>
      </c>
      <c r="N261" s="31">
        <v>95</v>
      </c>
      <c r="O261" s="31">
        <v>111</v>
      </c>
      <c r="P261" s="31">
        <v>125</v>
      </c>
      <c r="Q261" s="35" t="e">
        <f t="shared" si="41"/>
        <v>#REF!</v>
      </c>
      <c r="R261" s="35" t="e">
        <f t="shared" si="42"/>
        <v>#REF!</v>
      </c>
    </row>
    <row r="262" spans="10:30" ht="12.75">
      <c r="J262" s="31">
        <v>700</v>
      </c>
      <c r="K262" s="31">
        <v>130</v>
      </c>
      <c r="L262" s="31">
        <v>151</v>
      </c>
      <c r="M262" s="31">
        <v>167</v>
      </c>
      <c r="N262" s="31">
        <v>106</v>
      </c>
      <c r="O262" s="31">
        <v>124</v>
      </c>
      <c r="P262" s="31">
        <v>138</v>
      </c>
      <c r="Q262" s="35" t="e">
        <f t="shared" si="41"/>
        <v>#REF!</v>
      </c>
      <c r="R262" s="35" t="e">
        <f t="shared" si="42"/>
        <v>#REF!</v>
      </c>
    </row>
    <row r="263" spans="10:30" ht="12.75">
      <c r="J263" s="31">
        <v>800</v>
      </c>
      <c r="K263" s="31">
        <v>144</v>
      </c>
      <c r="L263" s="31">
        <v>168</v>
      </c>
      <c r="M263" s="31">
        <v>186</v>
      </c>
      <c r="N263" s="31">
        <v>118</v>
      </c>
      <c r="O263" s="31">
        <v>138</v>
      </c>
      <c r="P263" s="31">
        <v>152</v>
      </c>
      <c r="Q263" s="35" t="e">
        <f t="shared" si="41"/>
        <v>#REF!</v>
      </c>
      <c r="R263" s="35" t="e">
        <f t="shared" si="42"/>
        <v>#REF!</v>
      </c>
    </row>
    <row r="264" spans="10:30" ht="12.75">
      <c r="J264" s="31">
        <v>900</v>
      </c>
      <c r="K264" s="31">
        <v>160</v>
      </c>
      <c r="L264" s="31">
        <v>186</v>
      </c>
      <c r="M264" s="31">
        <v>206</v>
      </c>
      <c r="N264" s="31">
        <v>130</v>
      </c>
      <c r="O264" s="31">
        <v>151</v>
      </c>
      <c r="P264" s="31">
        <v>169</v>
      </c>
      <c r="Q264" s="35" t="e">
        <f t="shared" si="41"/>
        <v>#REF!</v>
      </c>
      <c r="R264" s="35" t="e">
        <f t="shared" si="42"/>
        <v>#REF!</v>
      </c>
    </row>
    <row r="265" spans="10:30" ht="12.75">
      <c r="J265" s="31">
        <v>1000</v>
      </c>
      <c r="K265" s="31">
        <v>175</v>
      </c>
      <c r="L265" s="31">
        <v>201</v>
      </c>
      <c r="M265" s="31">
        <v>224</v>
      </c>
      <c r="N265" s="31">
        <v>143</v>
      </c>
      <c r="O265" s="31">
        <v>165</v>
      </c>
      <c r="P265" s="31">
        <v>182</v>
      </c>
      <c r="Q265" s="35" t="e">
        <f t="shared" si="41"/>
        <v>#REF!</v>
      </c>
      <c r="R265" s="35" t="e">
        <f t="shared" si="42"/>
        <v>#REF!</v>
      </c>
    </row>
    <row r="266" spans="10:30" ht="12.75">
      <c r="J266" s="31">
        <v>1200</v>
      </c>
      <c r="K266" s="31">
        <v>206</v>
      </c>
      <c r="L266" s="31">
        <v>238</v>
      </c>
      <c r="M266" s="31">
        <v>262</v>
      </c>
      <c r="N266" s="31">
        <v>168</v>
      </c>
      <c r="O266" s="31">
        <v>194</v>
      </c>
      <c r="P266" s="31">
        <v>215</v>
      </c>
      <c r="Q266" s="35" t="e">
        <f t="shared" si="41"/>
        <v>#REF!</v>
      </c>
      <c r="R266" s="35" t="e">
        <f t="shared" si="42"/>
        <v>#REF!</v>
      </c>
    </row>
    <row r="267" spans="10:30" ht="12.75">
      <c r="J267" s="31">
        <v>1400</v>
      </c>
      <c r="K267" s="31">
        <v>235</v>
      </c>
      <c r="L267" s="31">
        <v>272</v>
      </c>
      <c r="M267" s="31">
        <v>300</v>
      </c>
      <c r="N267" s="31">
        <v>190</v>
      </c>
      <c r="O267" s="31">
        <v>220</v>
      </c>
      <c r="P267" s="31">
        <v>243</v>
      </c>
      <c r="Q267" s="35" t="e">
        <f t="shared" si="41"/>
        <v>#REF!</v>
      </c>
      <c r="R267" s="35" t="e">
        <f t="shared" si="42"/>
        <v>#REF!</v>
      </c>
    </row>
    <row r="268" spans="10:30" ht="12.75">
      <c r="J268" s="33"/>
      <c r="K268" s="33"/>
      <c r="L268" s="33"/>
      <c r="M268" s="33"/>
      <c r="N268" s="33"/>
      <c r="O268" s="33"/>
      <c r="P268" s="33"/>
    </row>
    <row r="270" spans="10:30" ht="12.75">
      <c r="J270" s="198" t="s">
        <v>49</v>
      </c>
      <c r="K270" s="198"/>
      <c r="L270" s="198"/>
      <c r="M270" s="198"/>
      <c r="N270" s="198"/>
      <c r="O270" s="198"/>
      <c r="P270" s="198"/>
      <c r="Q270" s="198"/>
      <c r="R270" s="198"/>
      <c r="S270" s="198"/>
      <c r="T270" s="198"/>
      <c r="U270" s="198"/>
      <c r="V270" s="198"/>
      <c r="W270" s="198"/>
      <c r="X270" s="198"/>
      <c r="Y270" s="198"/>
      <c r="Z270" s="198"/>
      <c r="AA270" s="198"/>
      <c r="AB270" s="198"/>
      <c r="AC270" s="198"/>
      <c r="AD270" s="198"/>
    </row>
    <row r="271" spans="10:30" ht="12.75">
      <c r="J271" s="229" t="s">
        <v>71</v>
      </c>
      <c r="K271" s="198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</row>
    <row r="273" spans="10:38" ht="12.75">
      <c r="J273" s="236" t="s">
        <v>32</v>
      </c>
      <c r="K273" s="233" t="s">
        <v>92</v>
      </c>
      <c r="L273" s="234"/>
      <c r="M273" s="234"/>
      <c r="N273" s="234"/>
      <c r="O273" s="234"/>
      <c r="P273" s="234"/>
      <c r="Q273" s="234"/>
      <c r="R273" s="234"/>
      <c r="S273" s="234"/>
      <c r="T273" s="235"/>
      <c r="U273" s="233" t="s">
        <v>93</v>
      </c>
      <c r="V273" s="234"/>
      <c r="W273" s="234"/>
      <c r="X273" s="234"/>
      <c r="Y273" s="234"/>
      <c r="Z273" s="234"/>
      <c r="AA273" s="234"/>
      <c r="AB273" s="234"/>
      <c r="AC273" s="234"/>
      <c r="AD273" s="235"/>
      <c r="AE273" s="221" t="s">
        <v>53</v>
      </c>
      <c r="AF273" s="221"/>
      <c r="AG273" s="221"/>
      <c r="AH273" s="221"/>
      <c r="AI273" s="221" t="s">
        <v>54</v>
      </c>
      <c r="AJ273" s="221"/>
      <c r="AK273" s="221"/>
      <c r="AL273" s="221"/>
    </row>
    <row r="274" spans="10:38" ht="12.75">
      <c r="J274" s="236"/>
      <c r="K274" s="233" t="s">
        <v>94</v>
      </c>
      <c r="L274" s="234"/>
      <c r="M274" s="234"/>
      <c r="N274" s="234"/>
      <c r="O274" s="234"/>
      <c r="P274" s="234"/>
      <c r="Q274" s="234"/>
      <c r="R274" s="234"/>
      <c r="S274" s="234"/>
      <c r="T274" s="235"/>
      <c r="U274" s="233" t="s">
        <v>95</v>
      </c>
      <c r="V274" s="234"/>
      <c r="W274" s="234"/>
      <c r="X274" s="234"/>
      <c r="Y274" s="234"/>
      <c r="Z274" s="234"/>
      <c r="AA274" s="234"/>
      <c r="AB274" s="234"/>
      <c r="AC274" s="234"/>
      <c r="AD274" s="235"/>
      <c r="AE274" s="7" t="s">
        <v>15</v>
      </c>
      <c r="AF274" s="7" t="s">
        <v>16</v>
      </c>
      <c r="AG274" s="7" t="s">
        <v>15</v>
      </c>
      <c r="AH274" s="7" t="s">
        <v>16</v>
      </c>
      <c r="AI274" s="7" t="s">
        <v>15</v>
      </c>
      <c r="AJ274" s="7" t="s">
        <v>16</v>
      </c>
      <c r="AK274" s="7" t="s">
        <v>15</v>
      </c>
      <c r="AL274" s="7" t="s">
        <v>16</v>
      </c>
    </row>
    <row r="275" spans="10:38" ht="12.75">
      <c r="J275" s="236"/>
      <c r="K275" s="233" t="s">
        <v>96</v>
      </c>
      <c r="L275" s="234"/>
      <c r="M275" s="234"/>
      <c r="N275" s="234"/>
      <c r="O275" s="234"/>
      <c r="P275" s="234"/>
      <c r="Q275" s="234"/>
      <c r="R275" s="234"/>
      <c r="S275" s="234"/>
      <c r="T275" s="234"/>
      <c r="U275" s="234"/>
      <c r="V275" s="234"/>
      <c r="W275" s="234"/>
      <c r="X275" s="234"/>
      <c r="Y275" s="234"/>
      <c r="Z275" s="234"/>
      <c r="AA275" s="234"/>
      <c r="AB275" s="234"/>
      <c r="AC275" s="234"/>
      <c r="AD275" s="235"/>
      <c r="AE275" s="7" t="s">
        <v>74</v>
      </c>
      <c r="AF275" s="7" t="s">
        <v>74</v>
      </c>
      <c r="AG275" s="7" t="s">
        <v>75</v>
      </c>
      <c r="AH275" s="7" t="s">
        <v>75</v>
      </c>
      <c r="AI275" s="7" t="s">
        <v>74</v>
      </c>
      <c r="AJ275" s="7" t="s">
        <v>74</v>
      </c>
      <c r="AK275" s="7" t="s">
        <v>75</v>
      </c>
      <c r="AL275" s="7" t="s">
        <v>75</v>
      </c>
    </row>
    <row r="276" spans="10:38">
      <c r="J276" s="236"/>
      <c r="K276" s="36">
        <v>15</v>
      </c>
      <c r="L276" s="36">
        <v>45</v>
      </c>
      <c r="M276" s="36">
        <v>95</v>
      </c>
      <c r="N276" s="36">
        <v>145</v>
      </c>
      <c r="O276" s="36">
        <v>195</v>
      </c>
      <c r="P276" s="36">
        <v>245</v>
      </c>
      <c r="Q276" s="36">
        <v>295</v>
      </c>
      <c r="R276" s="36">
        <v>345</v>
      </c>
      <c r="S276" s="36">
        <v>395</v>
      </c>
      <c r="T276" s="36">
        <v>445</v>
      </c>
      <c r="U276" s="36">
        <v>15</v>
      </c>
      <c r="V276" s="36">
        <v>45</v>
      </c>
      <c r="W276" s="36">
        <v>95</v>
      </c>
      <c r="X276" s="36">
        <v>145</v>
      </c>
      <c r="Y276" s="36">
        <v>195</v>
      </c>
      <c r="Z276" s="36">
        <v>245</v>
      </c>
      <c r="AA276" s="36">
        <v>295</v>
      </c>
      <c r="AB276" s="36">
        <v>345</v>
      </c>
      <c r="AC276" s="36">
        <v>395</v>
      </c>
      <c r="AD276" s="36">
        <v>445</v>
      </c>
      <c r="AE276" s="30" t="e">
        <f>IF((#REF!-#REF!)&lt;=45,#REF!-#REF!,0)</f>
        <v>#REF!</v>
      </c>
      <c r="AF276" s="30" t="e">
        <f>IF((#REF!-#REF!)&lt;=45,#REF!-#REF!,0)</f>
        <v>#REF!</v>
      </c>
      <c r="AG276" s="30" t="e">
        <f>IF((#REF!-#REF!)&gt;45,#REF!-#REF!,0)</f>
        <v>#REF!</v>
      </c>
      <c r="AH276" s="30" t="e">
        <f>IF((#REF!-#REF!)&gt;45,#REF!-#REF!,0)</f>
        <v>#REF!</v>
      </c>
      <c r="AI276" s="30" t="e">
        <f>IF((#REF!-#REF!)&lt;=45,#REF!-#REF!,0)</f>
        <v>#REF!</v>
      </c>
      <c r="AJ276" s="30" t="e">
        <f>IF((#REF!-#REF!)&lt;=45,#REF!-#REF!,0)</f>
        <v>#REF!</v>
      </c>
      <c r="AK276" s="30" t="e">
        <f>IF((#REF!-#REF!)&gt;45,#REF!-#REF!,0)</f>
        <v>#REF!</v>
      </c>
      <c r="AL276" s="30" t="e">
        <f>IF((#REF!-#REF!)&gt;45,#REF!-#REF!,0)</f>
        <v>#REF!</v>
      </c>
    </row>
    <row r="277" spans="10:38">
      <c r="J277" s="236"/>
      <c r="K277" s="233" t="s">
        <v>97</v>
      </c>
      <c r="L277" s="234"/>
      <c r="M277" s="234"/>
      <c r="N277" s="234"/>
      <c r="O277" s="234"/>
      <c r="P277" s="234"/>
      <c r="Q277" s="234"/>
      <c r="R277" s="234"/>
      <c r="S277" s="234"/>
      <c r="T277" s="234"/>
      <c r="U277" s="234"/>
      <c r="V277" s="234"/>
      <c r="W277" s="234"/>
      <c r="X277" s="234"/>
      <c r="Y277" s="234"/>
      <c r="Z277" s="234"/>
      <c r="AA277" s="234"/>
      <c r="AB277" s="234"/>
      <c r="AC277" s="234"/>
      <c r="AD277" s="235"/>
      <c r="AE277" s="11"/>
      <c r="AF277" s="11"/>
      <c r="AG277" s="11"/>
      <c r="AH277" s="11"/>
      <c r="AI277" s="11"/>
      <c r="AJ277" s="11"/>
      <c r="AK277" s="11"/>
      <c r="AL277" s="11"/>
    </row>
    <row r="278" spans="10:38">
      <c r="J278" s="10">
        <v>25</v>
      </c>
      <c r="K278" s="10">
        <v>4</v>
      </c>
      <c r="L278" s="10">
        <v>10</v>
      </c>
      <c r="M278" s="10">
        <v>20</v>
      </c>
      <c r="N278" s="10">
        <v>29</v>
      </c>
      <c r="O278" s="10">
        <v>40</v>
      </c>
      <c r="P278" s="10">
        <v>51</v>
      </c>
      <c r="Q278" s="10">
        <v>63</v>
      </c>
      <c r="R278" s="10">
        <v>76</v>
      </c>
      <c r="S278" s="10">
        <v>89</v>
      </c>
      <c r="T278" s="10">
        <v>103</v>
      </c>
      <c r="U278" s="10">
        <v>4</v>
      </c>
      <c r="V278" s="10">
        <v>9</v>
      </c>
      <c r="W278" s="10">
        <v>17</v>
      </c>
      <c r="X278" s="10">
        <v>27</v>
      </c>
      <c r="Y278" s="10">
        <v>36</v>
      </c>
      <c r="Z278" s="10">
        <v>46</v>
      </c>
      <c r="AA278" s="10">
        <v>58</v>
      </c>
      <c r="AB278" s="10">
        <v>70</v>
      </c>
      <c r="AC278" s="10">
        <v>82</v>
      </c>
      <c r="AD278" s="10">
        <v>95</v>
      </c>
      <c r="AE278" s="11" t="e">
        <f>IF($AE$276&lt;&gt;0,K278+(L278-K278)*($AE$276-$K$276)/($L$276-$K$276),0)</f>
        <v>#REF!</v>
      </c>
      <c r="AF278" s="11" t="e">
        <f>IF($AF$276&lt;&gt;0,K278+(L278-K278)*($AF$276-$K$276)/($L$276-$K$276),0)</f>
        <v>#REF!</v>
      </c>
      <c r="AG278" s="11" t="e">
        <f>IF($AG$276&lt;&gt;0,L278+(M278-L278)*($AG$276-$L$276)/($M$276-$L$276),0)</f>
        <v>#REF!</v>
      </c>
      <c r="AH278" s="11" t="e">
        <f>IF($AH$276&lt;&gt;0,L278+(M278-L278)*($AH$276-$L$276)/($M$276-$L$276),0)</f>
        <v>#REF!</v>
      </c>
      <c r="AI278" s="11" t="e">
        <f>IF($AI$276&lt;&gt;0,U278+(V278-U278)*($AI$276-$U$276)/($V$276-$U$276),0)</f>
        <v>#REF!</v>
      </c>
      <c r="AJ278" s="11" t="e">
        <f>IF($AJ$276&lt;&gt;0,U278+(V278-U278)*($AJ$276-$U$276)/($V$276-$U$276),0)</f>
        <v>#REF!</v>
      </c>
      <c r="AK278" s="11" t="e">
        <f>IF($AK$276&lt;&gt;0,V278+(W278-V278)*($AK$276-$V$276)/($W$276-$V$276),0)</f>
        <v>#REF!</v>
      </c>
      <c r="AL278" s="11" t="e">
        <f>IF($AL$276&lt;&gt;0,V278+(W278-V278)*($AL$276-$V$276)/($W$276-$V$276),0)</f>
        <v>#REF!</v>
      </c>
    </row>
    <row r="279" spans="10:38">
      <c r="J279" s="10">
        <v>40</v>
      </c>
      <c r="K279" s="10">
        <v>5</v>
      </c>
      <c r="L279" s="10">
        <v>12</v>
      </c>
      <c r="M279" s="10">
        <v>22</v>
      </c>
      <c r="N279" s="10">
        <v>33.5</v>
      </c>
      <c r="O279" s="10">
        <v>45</v>
      </c>
      <c r="P279" s="10">
        <v>58</v>
      </c>
      <c r="Q279" s="10">
        <v>71</v>
      </c>
      <c r="R279" s="10">
        <v>85</v>
      </c>
      <c r="S279" s="10">
        <v>100</v>
      </c>
      <c r="T279" s="10">
        <v>116</v>
      </c>
      <c r="U279" s="10">
        <v>4</v>
      </c>
      <c r="V279" s="10">
        <v>10</v>
      </c>
      <c r="W279" s="10">
        <v>20</v>
      </c>
      <c r="X279" s="10">
        <v>30</v>
      </c>
      <c r="Y279" s="10">
        <v>40</v>
      </c>
      <c r="Z279" s="10">
        <v>52</v>
      </c>
      <c r="AA279" s="10">
        <v>65</v>
      </c>
      <c r="AB279" s="10">
        <v>77</v>
      </c>
      <c r="AC279" s="10">
        <v>91</v>
      </c>
      <c r="AD279" s="10">
        <v>106</v>
      </c>
      <c r="AE279" s="11" t="e">
        <f t="shared" ref="AE279:AE298" si="43">IF($AE$276&lt;&gt;0,K279+(L279-K279)*($AE$276-$K$276)/($L$276-$K$276),0)</f>
        <v>#REF!</v>
      </c>
      <c r="AF279" s="11" t="e">
        <f t="shared" ref="AF279:AF298" si="44">IF($AF$276&lt;&gt;0,K279+(L279-K279)*($AF$276-$K$276)/($L$276-$K$276),0)</f>
        <v>#REF!</v>
      </c>
      <c r="AG279" s="11" t="e">
        <f t="shared" ref="AG279:AG298" si="45">IF($AG$276&lt;&gt;0,L279+(M279-L279)*($AG$276-$L$276)/($M$276-$L$276),0)</f>
        <v>#REF!</v>
      </c>
      <c r="AH279" s="11" t="e">
        <f t="shared" ref="AH279:AH298" si="46">IF($AH$276&lt;&gt;0,L279+(M279-L279)*($AH$276-$L$276)/($M$276-$L$276),0)</f>
        <v>#REF!</v>
      </c>
      <c r="AI279" s="11" t="e">
        <f t="shared" ref="AI279:AI298" si="47">IF($AI$276&lt;&gt;0,U279+(V279-U279)*($AI$276-$U$276)/($V$276-$U$276),0)</f>
        <v>#REF!</v>
      </c>
      <c r="AJ279" s="11" t="e">
        <f t="shared" ref="AJ279:AJ298" si="48">IF($AJ$276&lt;&gt;0,U279+(V279-U279)*($AJ$276-$U$276)/($V$276-$U$276),0)</f>
        <v>#REF!</v>
      </c>
      <c r="AK279" s="11" t="e">
        <f t="shared" ref="AK279:AK298" si="49">IF($AK$276&lt;&gt;0,V279+(W279-V279)*($AK$276-$V$276)/($W$276-$V$276),0)</f>
        <v>#REF!</v>
      </c>
      <c r="AL279" s="11" t="e">
        <f t="shared" ref="AL279:AL298" si="50">IF($AL$276&lt;&gt;0,V279+(W279-V279)*($AL$276-$V$276)/($W$276-$V$276),0)</f>
        <v>#REF!</v>
      </c>
    </row>
    <row r="280" spans="10:38">
      <c r="J280" s="10">
        <v>50</v>
      </c>
      <c r="K280" s="10">
        <v>6</v>
      </c>
      <c r="L280" s="10">
        <v>14</v>
      </c>
      <c r="M280" s="10">
        <v>25</v>
      </c>
      <c r="N280" s="10">
        <v>37</v>
      </c>
      <c r="O280" s="10">
        <v>49</v>
      </c>
      <c r="P280" s="10">
        <v>63</v>
      </c>
      <c r="Q280" s="10">
        <v>77</v>
      </c>
      <c r="R280" s="10">
        <v>92</v>
      </c>
      <c r="S280" s="10">
        <v>108</v>
      </c>
      <c r="T280" s="10">
        <v>126</v>
      </c>
      <c r="U280" s="10">
        <v>5</v>
      </c>
      <c r="V280" s="10">
        <v>12</v>
      </c>
      <c r="W280" s="10">
        <v>22</v>
      </c>
      <c r="X280" s="10">
        <v>33</v>
      </c>
      <c r="Y280" s="10">
        <v>44</v>
      </c>
      <c r="Z280" s="10">
        <v>57</v>
      </c>
      <c r="AA280" s="10">
        <v>70</v>
      </c>
      <c r="AB280" s="10">
        <v>84</v>
      </c>
      <c r="AC280" s="10">
        <v>99</v>
      </c>
      <c r="AD280" s="10">
        <v>114</v>
      </c>
      <c r="AE280" s="11" t="e">
        <f t="shared" si="43"/>
        <v>#REF!</v>
      </c>
      <c r="AF280" s="11" t="e">
        <f t="shared" si="44"/>
        <v>#REF!</v>
      </c>
      <c r="AG280" s="11" t="e">
        <f t="shared" si="45"/>
        <v>#REF!</v>
      </c>
      <c r="AH280" s="11" t="e">
        <f t="shared" si="46"/>
        <v>#REF!</v>
      </c>
      <c r="AI280" s="11" t="e">
        <f t="shared" si="47"/>
        <v>#REF!</v>
      </c>
      <c r="AJ280" s="11" t="e">
        <f t="shared" si="48"/>
        <v>#REF!</v>
      </c>
      <c r="AK280" s="11" t="e">
        <f t="shared" si="49"/>
        <v>#REF!</v>
      </c>
      <c r="AL280" s="11" t="e">
        <f t="shared" si="50"/>
        <v>#REF!</v>
      </c>
    </row>
    <row r="281" spans="10:38">
      <c r="J281" s="10">
        <v>65</v>
      </c>
      <c r="K281" s="10">
        <v>7</v>
      </c>
      <c r="L281" s="10">
        <v>15</v>
      </c>
      <c r="M281" s="10">
        <v>28</v>
      </c>
      <c r="N281" s="10">
        <v>41</v>
      </c>
      <c r="O281" s="10">
        <v>56</v>
      </c>
      <c r="P281" s="10">
        <v>71</v>
      </c>
      <c r="Q281" s="10">
        <v>86</v>
      </c>
      <c r="R281" s="10">
        <v>103</v>
      </c>
      <c r="S281" s="10">
        <v>121</v>
      </c>
      <c r="T281" s="10">
        <v>139</v>
      </c>
      <c r="U281" s="10">
        <v>6</v>
      </c>
      <c r="V281" s="10">
        <v>14</v>
      </c>
      <c r="W281" s="10">
        <v>25</v>
      </c>
      <c r="X281" s="10">
        <v>37</v>
      </c>
      <c r="Y281" s="10">
        <v>50</v>
      </c>
      <c r="Z281" s="10">
        <v>64</v>
      </c>
      <c r="AA281" s="10">
        <v>77</v>
      </c>
      <c r="AB281" s="10">
        <v>93</v>
      </c>
      <c r="AC281" s="10">
        <v>109</v>
      </c>
      <c r="AD281" s="10">
        <v>126</v>
      </c>
      <c r="AE281" s="11" t="e">
        <f t="shared" si="43"/>
        <v>#REF!</v>
      </c>
      <c r="AF281" s="11" t="e">
        <f t="shared" si="44"/>
        <v>#REF!</v>
      </c>
      <c r="AG281" s="11" t="e">
        <f t="shared" si="45"/>
        <v>#REF!</v>
      </c>
      <c r="AH281" s="11" t="e">
        <f t="shared" si="46"/>
        <v>#REF!</v>
      </c>
      <c r="AI281" s="11" t="e">
        <f t="shared" si="47"/>
        <v>#REF!</v>
      </c>
      <c r="AJ281" s="11" t="e">
        <f t="shared" si="48"/>
        <v>#REF!</v>
      </c>
      <c r="AK281" s="11" t="e">
        <f t="shared" si="49"/>
        <v>#REF!</v>
      </c>
      <c r="AL281" s="11" t="e">
        <f t="shared" si="50"/>
        <v>#REF!</v>
      </c>
    </row>
    <row r="282" spans="10:38">
      <c r="J282" s="10">
        <v>80</v>
      </c>
      <c r="K282" s="10">
        <v>8</v>
      </c>
      <c r="L282" s="10">
        <v>17</v>
      </c>
      <c r="M282" s="10">
        <v>31</v>
      </c>
      <c r="N282" s="10">
        <v>45</v>
      </c>
      <c r="O282" s="10">
        <v>59</v>
      </c>
      <c r="P282" s="10">
        <v>76</v>
      </c>
      <c r="Q282" s="10">
        <v>92</v>
      </c>
      <c r="R282" s="10">
        <v>110</v>
      </c>
      <c r="S282" s="10">
        <v>129</v>
      </c>
      <c r="T282" s="10">
        <v>148</v>
      </c>
      <c r="U282" s="10">
        <v>7</v>
      </c>
      <c r="V282" s="10">
        <v>15</v>
      </c>
      <c r="W282" s="10">
        <v>27</v>
      </c>
      <c r="X282" s="10">
        <v>40</v>
      </c>
      <c r="Y282" s="10">
        <v>53</v>
      </c>
      <c r="Z282" s="10">
        <v>67</v>
      </c>
      <c r="AA282" s="10">
        <v>83</v>
      </c>
      <c r="AB282" s="10">
        <v>99</v>
      </c>
      <c r="AC282" s="10">
        <v>116</v>
      </c>
      <c r="AD282" s="10">
        <v>134</v>
      </c>
      <c r="AE282" s="11" t="e">
        <f t="shared" si="43"/>
        <v>#REF!</v>
      </c>
      <c r="AF282" s="11" t="e">
        <f t="shared" si="44"/>
        <v>#REF!</v>
      </c>
      <c r="AG282" s="11" t="e">
        <f t="shared" si="45"/>
        <v>#REF!</v>
      </c>
      <c r="AH282" s="11" t="e">
        <f t="shared" si="46"/>
        <v>#REF!</v>
      </c>
      <c r="AI282" s="11" t="e">
        <f t="shared" si="47"/>
        <v>#REF!</v>
      </c>
      <c r="AJ282" s="11" t="e">
        <f t="shared" si="48"/>
        <v>#REF!</v>
      </c>
      <c r="AK282" s="11" t="e">
        <f t="shared" si="49"/>
        <v>#REF!</v>
      </c>
      <c r="AL282" s="11" t="e">
        <f t="shared" si="50"/>
        <v>#REF!</v>
      </c>
    </row>
    <row r="283" spans="10:38">
      <c r="J283" s="10">
        <v>100</v>
      </c>
      <c r="K283" s="10">
        <v>9</v>
      </c>
      <c r="L283" s="10">
        <v>19</v>
      </c>
      <c r="M283" s="10">
        <v>34</v>
      </c>
      <c r="N283" s="10">
        <v>49</v>
      </c>
      <c r="O283" s="10">
        <v>65</v>
      </c>
      <c r="P283" s="10">
        <v>83</v>
      </c>
      <c r="Q283" s="10">
        <v>100</v>
      </c>
      <c r="R283" s="10">
        <v>120</v>
      </c>
      <c r="S283" s="10">
        <v>139</v>
      </c>
      <c r="T283" s="10">
        <v>161</v>
      </c>
      <c r="U283" s="10">
        <v>8</v>
      </c>
      <c r="V283" s="10">
        <v>16</v>
      </c>
      <c r="W283" s="10">
        <v>29</v>
      </c>
      <c r="X283" s="10">
        <v>43</v>
      </c>
      <c r="Y283" s="10">
        <v>58</v>
      </c>
      <c r="Z283" s="10">
        <v>73</v>
      </c>
      <c r="AA283" s="10">
        <v>89</v>
      </c>
      <c r="AB283" s="10">
        <v>107</v>
      </c>
      <c r="AC283" s="10">
        <v>126</v>
      </c>
      <c r="AD283" s="10">
        <v>144</v>
      </c>
      <c r="AE283" s="11" t="e">
        <f t="shared" si="43"/>
        <v>#REF!</v>
      </c>
      <c r="AF283" s="11" t="e">
        <f t="shared" si="44"/>
        <v>#REF!</v>
      </c>
      <c r="AG283" s="11" t="e">
        <f t="shared" si="45"/>
        <v>#REF!</v>
      </c>
      <c r="AH283" s="11" t="e">
        <f t="shared" si="46"/>
        <v>#REF!</v>
      </c>
      <c r="AI283" s="11" t="e">
        <f t="shared" si="47"/>
        <v>#REF!</v>
      </c>
      <c r="AJ283" s="11" t="e">
        <f t="shared" si="48"/>
        <v>#REF!</v>
      </c>
      <c r="AK283" s="11" t="e">
        <f t="shared" si="49"/>
        <v>#REF!</v>
      </c>
      <c r="AL283" s="11" t="e">
        <f t="shared" si="50"/>
        <v>#REF!</v>
      </c>
    </row>
    <row r="284" spans="10:38">
      <c r="J284" s="10">
        <v>125</v>
      </c>
      <c r="K284" s="10">
        <v>10</v>
      </c>
      <c r="L284" s="10">
        <v>22</v>
      </c>
      <c r="M284" s="10">
        <v>38</v>
      </c>
      <c r="N284" s="10">
        <v>54</v>
      </c>
      <c r="O284" s="10">
        <v>72</v>
      </c>
      <c r="P284" s="10">
        <v>97</v>
      </c>
      <c r="Q284" s="10">
        <v>118</v>
      </c>
      <c r="R284" s="10">
        <v>139</v>
      </c>
      <c r="S284" s="10">
        <v>163</v>
      </c>
      <c r="T284" s="10">
        <v>186</v>
      </c>
      <c r="U284" s="10">
        <v>9</v>
      </c>
      <c r="V284" s="10">
        <v>18</v>
      </c>
      <c r="W284" s="10">
        <v>33</v>
      </c>
      <c r="X284" s="10">
        <v>47</v>
      </c>
      <c r="Y284" s="10">
        <v>64</v>
      </c>
      <c r="Z284" s="10">
        <v>80</v>
      </c>
      <c r="AA284" s="10">
        <v>98</v>
      </c>
      <c r="AB284" s="10">
        <v>117</v>
      </c>
      <c r="AC284" s="10">
        <v>137</v>
      </c>
      <c r="AD284" s="10">
        <v>157</v>
      </c>
      <c r="AE284" s="11" t="e">
        <f t="shared" si="43"/>
        <v>#REF!</v>
      </c>
      <c r="AF284" s="11" t="e">
        <f t="shared" si="44"/>
        <v>#REF!</v>
      </c>
      <c r="AG284" s="11" t="e">
        <f t="shared" si="45"/>
        <v>#REF!</v>
      </c>
      <c r="AH284" s="11" t="e">
        <f t="shared" si="46"/>
        <v>#REF!</v>
      </c>
      <c r="AI284" s="11" t="e">
        <f t="shared" si="47"/>
        <v>#REF!</v>
      </c>
      <c r="AJ284" s="11" t="e">
        <f t="shared" si="48"/>
        <v>#REF!</v>
      </c>
      <c r="AK284" s="11" t="e">
        <f t="shared" si="49"/>
        <v>#REF!</v>
      </c>
      <c r="AL284" s="11" t="e">
        <f t="shared" si="50"/>
        <v>#REF!</v>
      </c>
    </row>
    <row r="285" spans="10:38">
      <c r="J285" s="10">
        <v>150</v>
      </c>
      <c r="K285" s="10">
        <v>11</v>
      </c>
      <c r="L285" s="10">
        <v>23</v>
      </c>
      <c r="M285" s="10">
        <v>41</v>
      </c>
      <c r="N285" s="10">
        <v>60</v>
      </c>
      <c r="O285" s="10">
        <v>79</v>
      </c>
      <c r="P285" s="10">
        <v>106</v>
      </c>
      <c r="Q285" s="10">
        <v>128</v>
      </c>
      <c r="R285" s="10">
        <v>151</v>
      </c>
      <c r="S285" s="10">
        <v>176</v>
      </c>
      <c r="T285" s="10">
        <v>202</v>
      </c>
      <c r="U285" s="10">
        <v>9</v>
      </c>
      <c r="V285" s="10">
        <v>20</v>
      </c>
      <c r="W285" s="10">
        <v>36</v>
      </c>
      <c r="X285" s="10">
        <v>52</v>
      </c>
      <c r="Y285" s="10">
        <v>69</v>
      </c>
      <c r="Z285" s="10">
        <v>87</v>
      </c>
      <c r="AA285" s="10">
        <v>114</v>
      </c>
      <c r="AB285" s="10">
        <v>134</v>
      </c>
      <c r="AC285" s="10">
        <v>157</v>
      </c>
      <c r="AD285" s="10">
        <v>180</v>
      </c>
      <c r="AE285" s="11" t="e">
        <f t="shared" si="43"/>
        <v>#REF!</v>
      </c>
      <c r="AF285" s="11" t="e">
        <f t="shared" si="44"/>
        <v>#REF!</v>
      </c>
      <c r="AG285" s="11" t="e">
        <f t="shared" si="45"/>
        <v>#REF!</v>
      </c>
      <c r="AH285" s="11" t="e">
        <f t="shared" si="46"/>
        <v>#REF!</v>
      </c>
      <c r="AI285" s="11" t="e">
        <f t="shared" si="47"/>
        <v>#REF!</v>
      </c>
      <c r="AJ285" s="11" t="e">
        <f t="shared" si="48"/>
        <v>#REF!</v>
      </c>
      <c r="AK285" s="11" t="e">
        <f t="shared" si="49"/>
        <v>#REF!</v>
      </c>
      <c r="AL285" s="11" t="e">
        <f t="shared" si="50"/>
        <v>#REF!</v>
      </c>
    </row>
    <row r="286" spans="10:38">
      <c r="J286" s="10">
        <v>200</v>
      </c>
      <c r="K286" s="10">
        <v>14</v>
      </c>
      <c r="L286" s="10">
        <v>29</v>
      </c>
      <c r="M286" s="10">
        <v>51</v>
      </c>
      <c r="N286" s="10">
        <v>71</v>
      </c>
      <c r="O286" s="10">
        <v>94</v>
      </c>
      <c r="P286" s="10">
        <v>126</v>
      </c>
      <c r="Q286" s="10">
        <v>151</v>
      </c>
      <c r="R286" s="10">
        <v>178</v>
      </c>
      <c r="S286" s="10">
        <v>206</v>
      </c>
      <c r="T286" s="10">
        <v>236</v>
      </c>
      <c r="U286" s="10">
        <v>12</v>
      </c>
      <c r="V286" s="10">
        <v>24</v>
      </c>
      <c r="W286" s="10">
        <v>43</v>
      </c>
      <c r="X286" s="10">
        <v>62</v>
      </c>
      <c r="Y286" s="10">
        <v>82</v>
      </c>
      <c r="Z286" s="10">
        <v>102</v>
      </c>
      <c r="AA286" s="10">
        <v>132</v>
      </c>
      <c r="AB286" s="10">
        <v>157</v>
      </c>
      <c r="AC286" s="10">
        <v>182</v>
      </c>
      <c r="AD286" s="10">
        <v>208</v>
      </c>
      <c r="AE286" s="11" t="e">
        <f t="shared" si="43"/>
        <v>#REF!</v>
      </c>
      <c r="AF286" s="11" t="e">
        <f t="shared" si="44"/>
        <v>#REF!</v>
      </c>
      <c r="AG286" s="11" t="e">
        <f t="shared" si="45"/>
        <v>#REF!</v>
      </c>
      <c r="AH286" s="11" t="e">
        <f t="shared" si="46"/>
        <v>#REF!</v>
      </c>
      <c r="AI286" s="11" t="e">
        <f t="shared" si="47"/>
        <v>#REF!</v>
      </c>
      <c r="AJ286" s="11" t="e">
        <f t="shared" si="48"/>
        <v>#REF!</v>
      </c>
      <c r="AK286" s="11" t="e">
        <f t="shared" si="49"/>
        <v>#REF!</v>
      </c>
      <c r="AL286" s="11" t="e">
        <f t="shared" si="50"/>
        <v>#REF!</v>
      </c>
    </row>
    <row r="287" spans="10:38">
      <c r="J287" s="10">
        <v>250</v>
      </c>
      <c r="K287" s="10">
        <v>16</v>
      </c>
      <c r="L287" s="10">
        <v>34</v>
      </c>
      <c r="M287" s="10">
        <v>58</v>
      </c>
      <c r="N287" s="10">
        <v>82</v>
      </c>
      <c r="O287" s="10">
        <v>107</v>
      </c>
      <c r="P287" s="10">
        <v>143</v>
      </c>
      <c r="Q287" s="10">
        <v>171</v>
      </c>
      <c r="R287" s="10">
        <v>201</v>
      </c>
      <c r="S287" s="10">
        <v>232</v>
      </c>
      <c r="T287" s="10">
        <v>264</v>
      </c>
      <c r="U287" s="10">
        <v>14</v>
      </c>
      <c r="V287" s="10">
        <v>28</v>
      </c>
      <c r="W287" s="10">
        <v>49</v>
      </c>
      <c r="X287" s="10">
        <v>71</v>
      </c>
      <c r="Y287" s="10">
        <v>92</v>
      </c>
      <c r="Z287" s="10">
        <v>114</v>
      </c>
      <c r="AA287" s="10">
        <v>149</v>
      </c>
      <c r="AB287" s="10">
        <v>175</v>
      </c>
      <c r="AC287" s="10">
        <v>203</v>
      </c>
      <c r="AD287" s="10">
        <v>232</v>
      </c>
      <c r="AE287" s="11" t="e">
        <f t="shared" si="43"/>
        <v>#REF!</v>
      </c>
      <c r="AF287" s="11" t="e">
        <f t="shared" si="44"/>
        <v>#REF!</v>
      </c>
      <c r="AG287" s="11" t="e">
        <f t="shared" si="45"/>
        <v>#REF!</v>
      </c>
      <c r="AH287" s="11" t="e">
        <f t="shared" si="46"/>
        <v>#REF!</v>
      </c>
      <c r="AI287" s="11" t="e">
        <f t="shared" si="47"/>
        <v>#REF!</v>
      </c>
      <c r="AJ287" s="11" t="e">
        <f t="shared" si="48"/>
        <v>#REF!</v>
      </c>
      <c r="AK287" s="11" t="e">
        <f t="shared" si="49"/>
        <v>#REF!</v>
      </c>
      <c r="AL287" s="11" t="e">
        <f t="shared" si="50"/>
        <v>#REF!</v>
      </c>
    </row>
    <row r="288" spans="10:38">
      <c r="J288" s="10">
        <v>300</v>
      </c>
      <c r="K288" s="10">
        <v>19</v>
      </c>
      <c r="L288" s="10">
        <v>38</v>
      </c>
      <c r="M288" s="10">
        <v>65</v>
      </c>
      <c r="N288" s="10">
        <v>91</v>
      </c>
      <c r="O288" s="10">
        <v>119</v>
      </c>
      <c r="P288" s="10">
        <v>158</v>
      </c>
      <c r="Q288" s="10">
        <v>189</v>
      </c>
      <c r="R288" s="10">
        <v>222</v>
      </c>
      <c r="S288" s="10">
        <v>255</v>
      </c>
      <c r="T288" s="10">
        <v>291</v>
      </c>
      <c r="U288" s="10">
        <v>15</v>
      </c>
      <c r="V288" s="10">
        <v>34</v>
      </c>
      <c r="W288" s="10">
        <v>58</v>
      </c>
      <c r="X288" s="10">
        <v>82</v>
      </c>
      <c r="Y288" s="10">
        <v>107</v>
      </c>
      <c r="Z288" s="10">
        <v>132</v>
      </c>
      <c r="AA288" s="10">
        <v>164</v>
      </c>
      <c r="AB288" s="10">
        <v>193</v>
      </c>
      <c r="AC288" s="10">
        <v>223</v>
      </c>
      <c r="AD288" s="10">
        <v>255</v>
      </c>
      <c r="AE288" s="11" t="e">
        <f t="shared" si="43"/>
        <v>#REF!</v>
      </c>
      <c r="AF288" s="11" t="e">
        <f t="shared" si="44"/>
        <v>#REF!</v>
      </c>
      <c r="AG288" s="11" t="e">
        <f t="shared" si="45"/>
        <v>#REF!</v>
      </c>
      <c r="AH288" s="11" t="e">
        <f t="shared" si="46"/>
        <v>#REF!</v>
      </c>
      <c r="AI288" s="11" t="e">
        <f t="shared" si="47"/>
        <v>#REF!</v>
      </c>
      <c r="AJ288" s="11" t="e">
        <f t="shared" si="48"/>
        <v>#REF!</v>
      </c>
      <c r="AK288" s="11" t="e">
        <f t="shared" si="49"/>
        <v>#REF!</v>
      </c>
      <c r="AL288" s="11" t="e">
        <f t="shared" si="50"/>
        <v>#REF!</v>
      </c>
    </row>
    <row r="289" spans="10:38">
      <c r="J289" s="10">
        <v>350</v>
      </c>
      <c r="K289" s="10">
        <v>23</v>
      </c>
      <c r="L289" s="10">
        <v>46</v>
      </c>
      <c r="M289" s="10">
        <v>79</v>
      </c>
      <c r="N289" s="10">
        <v>110</v>
      </c>
      <c r="O289" s="10">
        <v>141</v>
      </c>
      <c r="P289" s="10">
        <v>174</v>
      </c>
      <c r="Q289" s="10">
        <v>207</v>
      </c>
      <c r="R289" s="10">
        <v>243</v>
      </c>
      <c r="S289" s="10">
        <v>279</v>
      </c>
      <c r="T289" s="10">
        <v>316</v>
      </c>
      <c r="U289" s="10">
        <v>19</v>
      </c>
      <c r="V289" s="10">
        <v>39</v>
      </c>
      <c r="W289" s="10">
        <v>66</v>
      </c>
      <c r="X289" s="10">
        <v>93</v>
      </c>
      <c r="Y289" s="10">
        <v>120</v>
      </c>
      <c r="Z289" s="10">
        <v>149</v>
      </c>
      <c r="AA289" s="10">
        <v>179</v>
      </c>
      <c r="AB289" s="10">
        <v>210</v>
      </c>
      <c r="AC289" s="10">
        <v>242</v>
      </c>
      <c r="AD289" s="10">
        <v>275</v>
      </c>
      <c r="AE289" s="11" t="e">
        <f t="shared" si="43"/>
        <v>#REF!</v>
      </c>
      <c r="AF289" s="11" t="e">
        <f t="shared" si="44"/>
        <v>#REF!</v>
      </c>
      <c r="AG289" s="11" t="e">
        <f t="shared" si="45"/>
        <v>#REF!</v>
      </c>
      <c r="AH289" s="11" t="e">
        <f t="shared" si="46"/>
        <v>#REF!</v>
      </c>
      <c r="AI289" s="11" t="e">
        <f t="shared" si="47"/>
        <v>#REF!</v>
      </c>
      <c r="AJ289" s="11" t="e">
        <f t="shared" si="48"/>
        <v>#REF!</v>
      </c>
      <c r="AK289" s="11" t="e">
        <f t="shared" si="49"/>
        <v>#REF!</v>
      </c>
      <c r="AL289" s="11" t="e">
        <f t="shared" si="50"/>
        <v>#REF!</v>
      </c>
    </row>
    <row r="290" spans="10:38">
      <c r="J290" s="10">
        <v>400</v>
      </c>
      <c r="K290" s="10">
        <v>26</v>
      </c>
      <c r="L290" s="10">
        <v>52</v>
      </c>
      <c r="M290" s="10">
        <v>86</v>
      </c>
      <c r="N290" s="10">
        <v>120</v>
      </c>
      <c r="O290" s="10">
        <v>153</v>
      </c>
      <c r="P290" s="10">
        <v>188</v>
      </c>
      <c r="Q290" s="10">
        <v>224</v>
      </c>
      <c r="R290" s="10">
        <v>261</v>
      </c>
      <c r="S290" s="10">
        <v>300</v>
      </c>
      <c r="T290" s="10">
        <v>340</v>
      </c>
      <c r="U290" s="10">
        <v>22</v>
      </c>
      <c r="V290" s="10">
        <v>42</v>
      </c>
      <c r="W290" s="10">
        <v>72</v>
      </c>
      <c r="X290" s="10">
        <v>101</v>
      </c>
      <c r="Y290" s="10">
        <v>131</v>
      </c>
      <c r="Z290" s="10">
        <v>161</v>
      </c>
      <c r="AA290" s="10">
        <v>192</v>
      </c>
      <c r="AB290" s="10">
        <v>225</v>
      </c>
      <c r="AC290" s="10">
        <v>259</v>
      </c>
      <c r="AD290" s="10">
        <v>295</v>
      </c>
      <c r="AE290" s="11" t="e">
        <f t="shared" si="43"/>
        <v>#REF!</v>
      </c>
      <c r="AF290" s="11" t="e">
        <f t="shared" si="44"/>
        <v>#REF!</v>
      </c>
      <c r="AG290" s="11" t="e">
        <f t="shared" si="45"/>
        <v>#REF!</v>
      </c>
      <c r="AH290" s="11" t="e">
        <f t="shared" si="46"/>
        <v>#REF!</v>
      </c>
      <c r="AI290" s="11" t="e">
        <f t="shared" si="47"/>
        <v>#REF!</v>
      </c>
      <c r="AJ290" s="11" t="e">
        <f t="shared" si="48"/>
        <v>#REF!</v>
      </c>
      <c r="AK290" s="11" t="e">
        <f t="shared" si="49"/>
        <v>#REF!</v>
      </c>
      <c r="AL290" s="11" t="e">
        <f t="shared" si="50"/>
        <v>#REF!</v>
      </c>
    </row>
    <row r="291" spans="10:38">
      <c r="J291" s="10">
        <v>450</v>
      </c>
      <c r="K291" s="10">
        <v>28</v>
      </c>
      <c r="L291" s="10">
        <v>56</v>
      </c>
      <c r="M291" s="10">
        <v>94</v>
      </c>
      <c r="N291" s="10">
        <v>129</v>
      </c>
      <c r="O291" s="10">
        <v>165</v>
      </c>
      <c r="P291" s="10">
        <v>202</v>
      </c>
      <c r="Q291" s="10">
        <v>241</v>
      </c>
      <c r="R291" s="10">
        <v>280</v>
      </c>
      <c r="S291" s="10">
        <v>321</v>
      </c>
      <c r="T291" s="10">
        <v>363</v>
      </c>
      <c r="U291" s="10">
        <v>23</v>
      </c>
      <c r="V291" s="10">
        <v>46</v>
      </c>
      <c r="W291" s="10">
        <v>78</v>
      </c>
      <c r="X291" s="10">
        <v>109</v>
      </c>
      <c r="Y291" s="10">
        <v>140</v>
      </c>
      <c r="Z291" s="10">
        <v>172</v>
      </c>
      <c r="AA291" s="10">
        <v>206</v>
      </c>
      <c r="AB291" s="10">
        <v>241</v>
      </c>
      <c r="AC291" s="10">
        <v>277</v>
      </c>
      <c r="AD291" s="10">
        <v>314</v>
      </c>
      <c r="AE291" s="11" t="e">
        <f t="shared" si="43"/>
        <v>#REF!</v>
      </c>
      <c r="AF291" s="11" t="e">
        <f t="shared" si="44"/>
        <v>#REF!</v>
      </c>
      <c r="AG291" s="11" t="e">
        <f t="shared" si="45"/>
        <v>#REF!</v>
      </c>
      <c r="AH291" s="11" t="e">
        <f t="shared" si="46"/>
        <v>#REF!</v>
      </c>
      <c r="AI291" s="11" t="e">
        <f t="shared" si="47"/>
        <v>#REF!</v>
      </c>
      <c r="AJ291" s="11" t="e">
        <f t="shared" si="48"/>
        <v>#REF!</v>
      </c>
      <c r="AK291" s="11" t="e">
        <f t="shared" si="49"/>
        <v>#REF!</v>
      </c>
      <c r="AL291" s="11" t="e">
        <f t="shared" si="50"/>
        <v>#REF!</v>
      </c>
    </row>
    <row r="292" spans="10:38">
      <c r="J292" s="10">
        <v>500</v>
      </c>
      <c r="K292" s="10">
        <v>31</v>
      </c>
      <c r="L292" s="10">
        <v>61</v>
      </c>
      <c r="M292" s="10">
        <v>101</v>
      </c>
      <c r="N292" s="10">
        <v>139</v>
      </c>
      <c r="O292" s="10">
        <v>178</v>
      </c>
      <c r="P292" s="10">
        <v>218</v>
      </c>
      <c r="Q292" s="10">
        <v>258</v>
      </c>
      <c r="R292" s="10">
        <v>300</v>
      </c>
      <c r="S292" s="10">
        <v>343</v>
      </c>
      <c r="T292" s="10">
        <v>388</v>
      </c>
      <c r="U292" s="10">
        <v>26</v>
      </c>
      <c r="V292" s="10">
        <v>50</v>
      </c>
      <c r="W292" s="10">
        <v>84</v>
      </c>
      <c r="X292" s="10">
        <v>117</v>
      </c>
      <c r="Y292" s="10">
        <v>151</v>
      </c>
      <c r="Z292" s="10">
        <v>185</v>
      </c>
      <c r="AA292" s="10">
        <v>220</v>
      </c>
      <c r="AB292" s="10">
        <v>257</v>
      </c>
      <c r="AC292" s="10">
        <v>295</v>
      </c>
      <c r="AD292" s="10">
        <v>335</v>
      </c>
      <c r="AE292" s="11" t="e">
        <f t="shared" si="43"/>
        <v>#REF!</v>
      </c>
      <c r="AF292" s="11" t="e">
        <f t="shared" si="44"/>
        <v>#REF!</v>
      </c>
      <c r="AG292" s="11" t="e">
        <f t="shared" si="45"/>
        <v>#REF!</v>
      </c>
      <c r="AH292" s="11" t="e">
        <f t="shared" si="46"/>
        <v>#REF!</v>
      </c>
      <c r="AI292" s="11" t="e">
        <f t="shared" si="47"/>
        <v>#REF!</v>
      </c>
      <c r="AJ292" s="11" t="e">
        <f t="shared" si="48"/>
        <v>#REF!</v>
      </c>
      <c r="AK292" s="11" t="e">
        <f t="shared" si="49"/>
        <v>#REF!</v>
      </c>
      <c r="AL292" s="11" t="e">
        <f t="shared" si="50"/>
        <v>#REF!</v>
      </c>
    </row>
    <row r="293" spans="10:38">
      <c r="J293" s="10">
        <v>600</v>
      </c>
      <c r="K293" s="10">
        <v>36</v>
      </c>
      <c r="L293" s="10">
        <v>71</v>
      </c>
      <c r="M293" s="10">
        <v>116</v>
      </c>
      <c r="N293" s="10">
        <v>159</v>
      </c>
      <c r="O293" s="10">
        <v>202</v>
      </c>
      <c r="P293" s="10">
        <v>245</v>
      </c>
      <c r="Q293" s="10">
        <v>291</v>
      </c>
      <c r="R293" s="10">
        <v>336</v>
      </c>
      <c r="S293" s="10">
        <v>384</v>
      </c>
      <c r="T293" s="10">
        <v>433</v>
      </c>
      <c r="U293" s="10">
        <v>29</v>
      </c>
      <c r="V293" s="10">
        <v>58</v>
      </c>
      <c r="W293" s="10">
        <v>96</v>
      </c>
      <c r="X293" s="10">
        <v>132</v>
      </c>
      <c r="Y293" s="10">
        <v>169</v>
      </c>
      <c r="Z293" s="10">
        <v>207</v>
      </c>
      <c r="AA293" s="10">
        <v>246</v>
      </c>
      <c r="AB293" s="10">
        <v>286</v>
      </c>
      <c r="AC293" s="10">
        <v>329</v>
      </c>
      <c r="AD293" s="10">
        <v>372</v>
      </c>
      <c r="AE293" s="11" t="e">
        <f t="shared" si="43"/>
        <v>#REF!</v>
      </c>
      <c r="AF293" s="11" t="e">
        <f t="shared" si="44"/>
        <v>#REF!</v>
      </c>
      <c r="AG293" s="11" t="e">
        <f t="shared" si="45"/>
        <v>#REF!</v>
      </c>
      <c r="AH293" s="11" t="e">
        <f t="shared" si="46"/>
        <v>#REF!</v>
      </c>
      <c r="AI293" s="11" t="e">
        <f t="shared" si="47"/>
        <v>#REF!</v>
      </c>
      <c r="AJ293" s="11" t="e">
        <f t="shared" si="48"/>
        <v>#REF!</v>
      </c>
      <c r="AK293" s="11" t="e">
        <f t="shared" si="49"/>
        <v>#REF!</v>
      </c>
      <c r="AL293" s="11" t="e">
        <f t="shared" si="50"/>
        <v>#REF!</v>
      </c>
    </row>
    <row r="294" spans="10:38">
      <c r="J294" s="10">
        <v>700</v>
      </c>
      <c r="K294" s="10">
        <v>40</v>
      </c>
      <c r="L294" s="10">
        <v>78</v>
      </c>
      <c r="M294" s="10">
        <v>129</v>
      </c>
      <c r="N294" s="10">
        <v>175</v>
      </c>
      <c r="O294" s="10">
        <v>223</v>
      </c>
      <c r="P294" s="10">
        <v>270</v>
      </c>
      <c r="Q294" s="10">
        <v>319</v>
      </c>
      <c r="R294" s="10">
        <v>369</v>
      </c>
      <c r="S294" s="10">
        <v>421</v>
      </c>
      <c r="T294" s="10">
        <v>474</v>
      </c>
      <c r="U294" s="10">
        <v>33</v>
      </c>
      <c r="V294" s="10">
        <v>65</v>
      </c>
      <c r="W294" s="10">
        <v>107</v>
      </c>
      <c r="X294" s="10">
        <v>146</v>
      </c>
      <c r="Y294" s="10">
        <v>187</v>
      </c>
      <c r="Z294" s="10">
        <v>227</v>
      </c>
      <c r="AA294" s="10">
        <v>269</v>
      </c>
      <c r="AB294" s="10">
        <v>313</v>
      </c>
      <c r="AC294" s="10">
        <v>358</v>
      </c>
      <c r="AD294" s="10">
        <v>404</v>
      </c>
      <c r="AE294" s="11" t="e">
        <f t="shared" si="43"/>
        <v>#REF!</v>
      </c>
      <c r="AF294" s="11" t="e">
        <f t="shared" si="44"/>
        <v>#REF!</v>
      </c>
      <c r="AG294" s="11" t="e">
        <f t="shared" si="45"/>
        <v>#REF!</v>
      </c>
      <c r="AH294" s="11" t="e">
        <f t="shared" si="46"/>
        <v>#REF!</v>
      </c>
      <c r="AI294" s="11" t="e">
        <f t="shared" si="47"/>
        <v>#REF!</v>
      </c>
      <c r="AJ294" s="11" t="e">
        <f t="shared" si="48"/>
        <v>#REF!</v>
      </c>
      <c r="AK294" s="11" t="e">
        <f t="shared" si="49"/>
        <v>#REF!</v>
      </c>
      <c r="AL294" s="11" t="e">
        <f t="shared" si="50"/>
        <v>#REF!</v>
      </c>
    </row>
    <row r="295" spans="10:38">
      <c r="J295" s="10">
        <v>800</v>
      </c>
      <c r="K295" s="10">
        <v>46</v>
      </c>
      <c r="L295" s="10">
        <v>88</v>
      </c>
      <c r="M295" s="10">
        <v>143</v>
      </c>
      <c r="N295" s="10">
        <v>194</v>
      </c>
      <c r="O295" s="10">
        <v>246</v>
      </c>
      <c r="P295" s="10">
        <v>298</v>
      </c>
      <c r="Q295" s="10">
        <v>350</v>
      </c>
      <c r="R295" s="10">
        <v>404</v>
      </c>
      <c r="S295" s="10">
        <v>460</v>
      </c>
      <c r="T295" s="10">
        <v>518</v>
      </c>
      <c r="U295" s="10">
        <v>37</v>
      </c>
      <c r="V295" s="10">
        <v>71</v>
      </c>
      <c r="W295" s="10">
        <v>118</v>
      </c>
      <c r="X295" s="10">
        <v>162</v>
      </c>
      <c r="Y295" s="10">
        <v>205</v>
      </c>
      <c r="Z295" s="10">
        <v>249</v>
      </c>
      <c r="AA295" s="10">
        <v>295</v>
      </c>
      <c r="AB295" s="10">
        <v>341</v>
      </c>
      <c r="AC295" s="10">
        <v>390</v>
      </c>
      <c r="AD295" s="10">
        <v>439</v>
      </c>
      <c r="AE295" s="11" t="e">
        <f t="shared" si="43"/>
        <v>#REF!</v>
      </c>
      <c r="AF295" s="11" t="e">
        <f t="shared" si="44"/>
        <v>#REF!</v>
      </c>
      <c r="AG295" s="11" t="e">
        <f t="shared" si="45"/>
        <v>#REF!</v>
      </c>
      <c r="AH295" s="11" t="e">
        <f t="shared" si="46"/>
        <v>#REF!</v>
      </c>
      <c r="AI295" s="11" t="e">
        <f t="shared" si="47"/>
        <v>#REF!</v>
      </c>
      <c r="AJ295" s="11" t="e">
        <f t="shared" si="48"/>
        <v>#REF!</v>
      </c>
      <c r="AK295" s="11" t="e">
        <f t="shared" si="49"/>
        <v>#REF!</v>
      </c>
      <c r="AL295" s="11" t="e">
        <f t="shared" si="50"/>
        <v>#REF!</v>
      </c>
    </row>
    <row r="296" spans="10:38">
      <c r="J296" s="10">
        <v>900</v>
      </c>
      <c r="K296" s="10">
        <v>51</v>
      </c>
      <c r="L296" s="10">
        <v>96</v>
      </c>
      <c r="M296" s="10">
        <v>157</v>
      </c>
      <c r="N296" s="10">
        <v>213</v>
      </c>
      <c r="O296" s="10">
        <v>268</v>
      </c>
      <c r="P296" s="10">
        <v>324</v>
      </c>
      <c r="Q296" s="10">
        <v>381</v>
      </c>
      <c r="R296" s="10">
        <v>439</v>
      </c>
      <c r="S296" s="10">
        <v>500</v>
      </c>
      <c r="T296" s="10">
        <v>561</v>
      </c>
      <c r="U296" s="10">
        <v>40</v>
      </c>
      <c r="V296" s="10">
        <v>78</v>
      </c>
      <c r="W296" s="10">
        <v>129</v>
      </c>
      <c r="X296" s="10">
        <v>176</v>
      </c>
      <c r="Y296" s="10">
        <v>223</v>
      </c>
      <c r="Z296" s="10">
        <v>271</v>
      </c>
      <c r="AA296" s="10">
        <v>320</v>
      </c>
      <c r="AB296" s="10">
        <v>370</v>
      </c>
      <c r="AC296" s="10">
        <v>421</v>
      </c>
      <c r="AD296" s="10">
        <v>475</v>
      </c>
      <c r="AE296" s="11" t="e">
        <f t="shared" si="43"/>
        <v>#REF!</v>
      </c>
      <c r="AF296" s="11" t="e">
        <f t="shared" si="44"/>
        <v>#REF!</v>
      </c>
      <c r="AG296" s="11" t="e">
        <f t="shared" si="45"/>
        <v>#REF!</v>
      </c>
      <c r="AH296" s="11" t="e">
        <f t="shared" si="46"/>
        <v>#REF!</v>
      </c>
      <c r="AI296" s="11" t="e">
        <f t="shared" si="47"/>
        <v>#REF!</v>
      </c>
      <c r="AJ296" s="11" t="e">
        <f t="shared" si="48"/>
        <v>#REF!</v>
      </c>
      <c r="AK296" s="11" t="e">
        <f t="shared" si="49"/>
        <v>#REF!</v>
      </c>
      <c r="AL296" s="11" t="e">
        <f t="shared" si="50"/>
        <v>#REF!</v>
      </c>
    </row>
    <row r="297" spans="10:38">
      <c r="J297" s="10">
        <v>1000</v>
      </c>
      <c r="K297" s="10">
        <v>55</v>
      </c>
      <c r="L297" s="10">
        <v>106</v>
      </c>
      <c r="M297" s="10">
        <v>171</v>
      </c>
      <c r="N297" s="10">
        <v>231</v>
      </c>
      <c r="O297" s="10">
        <v>292</v>
      </c>
      <c r="P297" s="10">
        <v>351</v>
      </c>
      <c r="Q297" s="10">
        <v>412</v>
      </c>
      <c r="R297" s="10">
        <v>475</v>
      </c>
      <c r="S297" s="10">
        <v>538</v>
      </c>
      <c r="T297" s="10">
        <v>604</v>
      </c>
      <c r="U297" s="10">
        <v>45</v>
      </c>
      <c r="V297" s="10">
        <v>86</v>
      </c>
      <c r="W297" s="10">
        <v>140</v>
      </c>
      <c r="X297" s="10">
        <v>191</v>
      </c>
      <c r="Y297" s="10">
        <v>242</v>
      </c>
      <c r="Z297" s="10">
        <v>292</v>
      </c>
      <c r="AA297" s="10">
        <v>344</v>
      </c>
      <c r="AB297" s="10">
        <v>398</v>
      </c>
      <c r="AC297" s="10">
        <v>453</v>
      </c>
      <c r="AD297" s="10">
        <v>509</v>
      </c>
      <c r="AE297" s="11" t="e">
        <f t="shared" si="43"/>
        <v>#REF!</v>
      </c>
      <c r="AF297" s="11" t="e">
        <f t="shared" si="44"/>
        <v>#REF!</v>
      </c>
      <c r="AG297" s="11" t="e">
        <f t="shared" si="45"/>
        <v>#REF!</v>
      </c>
      <c r="AH297" s="11" t="e">
        <f t="shared" si="46"/>
        <v>#REF!</v>
      </c>
      <c r="AI297" s="11" t="e">
        <f t="shared" si="47"/>
        <v>#REF!</v>
      </c>
      <c r="AJ297" s="11" t="e">
        <f t="shared" si="48"/>
        <v>#REF!</v>
      </c>
      <c r="AK297" s="11" t="e">
        <f t="shared" si="49"/>
        <v>#REF!</v>
      </c>
      <c r="AL297" s="11" t="e">
        <f t="shared" si="50"/>
        <v>#REF!</v>
      </c>
    </row>
    <row r="298" spans="10:38">
      <c r="J298" s="10">
        <v>1400</v>
      </c>
      <c r="K298" s="10">
        <v>75</v>
      </c>
      <c r="L298" s="10">
        <v>142</v>
      </c>
      <c r="M298" s="10">
        <v>227</v>
      </c>
      <c r="N298" s="10">
        <v>305</v>
      </c>
      <c r="O298" s="10">
        <v>382</v>
      </c>
      <c r="P298" s="10">
        <v>458</v>
      </c>
      <c r="Q298" s="10">
        <v>534</v>
      </c>
      <c r="R298" s="10">
        <v>612</v>
      </c>
      <c r="S298" s="10">
        <v>691</v>
      </c>
      <c r="T298" s="10">
        <v>772</v>
      </c>
      <c r="U298" s="10">
        <v>60</v>
      </c>
      <c r="V298" s="10">
        <v>114</v>
      </c>
      <c r="W298" s="10">
        <v>185</v>
      </c>
      <c r="X298" s="10">
        <v>250</v>
      </c>
      <c r="Y298" s="10">
        <v>313</v>
      </c>
      <c r="Z298" s="10">
        <v>378</v>
      </c>
      <c r="AA298" s="10">
        <v>442</v>
      </c>
      <c r="AB298" s="10">
        <v>508</v>
      </c>
      <c r="AC298" s="10">
        <v>576</v>
      </c>
      <c r="AD298" s="10">
        <v>645</v>
      </c>
      <c r="AE298" s="11" t="e">
        <f t="shared" si="43"/>
        <v>#REF!</v>
      </c>
      <c r="AF298" s="11" t="e">
        <f t="shared" si="44"/>
        <v>#REF!</v>
      </c>
      <c r="AG298" s="11" t="e">
        <f t="shared" si="45"/>
        <v>#REF!</v>
      </c>
      <c r="AH298" s="11" t="e">
        <f t="shared" si="46"/>
        <v>#REF!</v>
      </c>
      <c r="AI298" s="11" t="e">
        <f t="shared" si="47"/>
        <v>#REF!</v>
      </c>
      <c r="AJ298" s="11" t="e">
        <f t="shared" si="48"/>
        <v>#REF!</v>
      </c>
      <c r="AK298" s="11" t="e">
        <f t="shared" si="49"/>
        <v>#REF!</v>
      </c>
      <c r="AL298" s="11" t="e">
        <f t="shared" si="50"/>
        <v>#REF!</v>
      </c>
    </row>
  </sheetData>
  <mergeCells count="117">
    <mergeCell ref="AI273:AL273"/>
    <mergeCell ref="K274:T274"/>
    <mergeCell ref="U274:AD274"/>
    <mergeCell ref="K275:AD275"/>
    <mergeCell ref="K277:AD277"/>
    <mergeCell ref="J270:AD270"/>
    <mergeCell ref="J271:AD271"/>
    <mergeCell ref="J273:J277"/>
    <mergeCell ref="K273:T273"/>
    <mergeCell ref="U273:AD273"/>
    <mergeCell ref="AE273:AH273"/>
    <mergeCell ref="J240:J244"/>
    <mergeCell ref="K240:P240"/>
    <mergeCell ref="Q240:Q243"/>
    <mergeCell ref="R240:R243"/>
    <mergeCell ref="K241:M241"/>
    <mergeCell ref="N241:P241"/>
    <mergeCell ref="K242:M242"/>
    <mergeCell ref="N242:P242"/>
    <mergeCell ref="K243:P243"/>
    <mergeCell ref="N208:P208"/>
    <mergeCell ref="K209:M209"/>
    <mergeCell ref="N209:P209"/>
    <mergeCell ref="K210:P210"/>
    <mergeCell ref="J237:P237"/>
    <mergeCell ref="J238:P238"/>
    <mergeCell ref="J201:V201"/>
    <mergeCell ref="J202:V202"/>
    <mergeCell ref="J204:P204"/>
    <mergeCell ref="J205:P205"/>
    <mergeCell ref="Q205:V205"/>
    <mergeCell ref="J207:J211"/>
    <mergeCell ref="K207:P207"/>
    <mergeCell ref="Q207:Q210"/>
    <mergeCell ref="R207:R210"/>
    <mergeCell ref="K208:M208"/>
    <mergeCell ref="AI173:AL173"/>
    <mergeCell ref="K174:T174"/>
    <mergeCell ref="U174:AD174"/>
    <mergeCell ref="K175:AD175"/>
    <mergeCell ref="K177:AD177"/>
    <mergeCell ref="J200:V200"/>
    <mergeCell ref="J170:V170"/>
    <mergeCell ref="J171:V171"/>
    <mergeCell ref="J173:J177"/>
    <mergeCell ref="K173:T173"/>
    <mergeCell ref="U173:AD173"/>
    <mergeCell ref="AE173:AH173"/>
    <mergeCell ref="J133:V133"/>
    <mergeCell ref="J135:V135"/>
    <mergeCell ref="J136:V136"/>
    <mergeCell ref="J138:J144"/>
    <mergeCell ref="K138:V138"/>
    <mergeCell ref="W138:X143"/>
    <mergeCell ref="AI104:AL104"/>
    <mergeCell ref="K105:AD105"/>
    <mergeCell ref="K107:AD107"/>
    <mergeCell ref="J130:V130"/>
    <mergeCell ref="J131:V131"/>
    <mergeCell ref="J132:V132"/>
    <mergeCell ref="Y138:Z143"/>
    <mergeCell ref="AA138:AA143"/>
    <mergeCell ref="AB138:AB143"/>
    <mergeCell ref="K139:P139"/>
    <mergeCell ref="Q139:V139"/>
    <mergeCell ref="K140:P140"/>
    <mergeCell ref="Q140:V140"/>
    <mergeCell ref="K141:V141"/>
    <mergeCell ref="K143:V143"/>
    <mergeCell ref="J101:AF101"/>
    <mergeCell ref="J102:AF102"/>
    <mergeCell ref="J104:J107"/>
    <mergeCell ref="K104:T104"/>
    <mergeCell ref="U104:AD104"/>
    <mergeCell ref="AE104:AH104"/>
    <mergeCell ref="AA69:AA74"/>
    <mergeCell ref="AB69:AB74"/>
    <mergeCell ref="K70:P70"/>
    <mergeCell ref="Q70:V70"/>
    <mergeCell ref="K71:P71"/>
    <mergeCell ref="Q71:V71"/>
    <mergeCell ref="K72:V72"/>
    <mergeCell ref="K74:V74"/>
    <mergeCell ref="Y69:Z74"/>
    <mergeCell ref="X40:X45"/>
    <mergeCell ref="K41:N41"/>
    <mergeCell ref="O41:R41"/>
    <mergeCell ref="K42:N42"/>
    <mergeCell ref="O42:R42"/>
    <mergeCell ref="K43:R43"/>
    <mergeCell ref="K45:R45"/>
    <mergeCell ref="K40:R40"/>
    <mergeCell ref="S40:T45"/>
    <mergeCell ref="B4:F4"/>
    <mergeCell ref="J4:W4"/>
    <mergeCell ref="B5:F5"/>
    <mergeCell ref="J5:W5"/>
    <mergeCell ref="B6:F6"/>
    <mergeCell ref="J6:W6"/>
    <mergeCell ref="J66:V66"/>
    <mergeCell ref="J67:V67"/>
    <mergeCell ref="J69:J75"/>
    <mergeCell ref="K69:V69"/>
    <mergeCell ref="W69:X74"/>
    <mergeCell ref="J40:J46"/>
    <mergeCell ref="J36:R36"/>
    <mergeCell ref="J37:R37"/>
    <mergeCell ref="J38:R38"/>
    <mergeCell ref="B7:F7"/>
    <mergeCell ref="J7:W7"/>
    <mergeCell ref="B9:B10"/>
    <mergeCell ref="C9:F9"/>
    <mergeCell ref="J9:J11"/>
    <mergeCell ref="K9:U9"/>
    <mergeCell ref="K11:U11"/>
    <mergeCell ref="U40:V45"/>
    <mergeCell ref="W40:W45"/>
  </mergeCells>
  <pageMargins left="0.7" right="0.7" top="0.75" bottom="0.75" header="0.3" footer="0.3"/>
  <pageSetup paperSize="9" orientation="portrait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D663"/>
  <sheetViews>
    <sheetView tabSelected="1" zoomScale="80" zoomScaleNormal="80" workbookViewId="0">
      <pane ySplit="5" topLeftCell="A557" activePane="bottomLeft" state="frozen"/>
      <selection pane="bottomLeft" activeCell="A312" sqref="A312:J616"/>
    </sheetView>
  </sheetViews>
  <sheetFormatPr defaultRowHeight="15"/>
  <cols>
    <col min="1" max="1" width="4.28515625" style="60" customWidth="1"/>
    <col min="2" max="2" width="51.5703125" style="60" customWidth="1"/>
    <col min="3" max="3" width="35.140625" style="60" customWidth="1"/>
    <col min="4" max="6" width="12" style="138" customWidth="1"/>
    <col min="7" max="7" width="9.140625" style="138"/>
    <col min="8" max="10" width="16" style="138" customWidth="1"/>
    <col min="11" max="16384" width="9.140625" style="60"/>
  </cols>
  <sheetData>
    <row r="1" spans="1:10" s="41" customFormat="1" ht="18.75">
      <c r="A1" s="240" t="s">
        <v>101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s="42" customFormat="1" ht="15" customHeight="1">
      <c r="A2" s="241" t="s">
        <v>0</v>
      </c>
      <c r="B2" s="241" t="s">
        <v>4</v>
      </c>
      <c r="C2" s="241" t="s">
        <v>3</v>
      </c>
      <c r="D2" s="241" t="s">
        <v>105</v>
      </c>
      <c r="E2" s="241" t="s">
        <v>424</v>
      </c>
      <c r="F2" s="241" t="s">
        <v>425</v>
      </c>
      <c r="G2" s="241" t="s">
        <v>2</v>
      </c>
      <c r="H2" s="241" t="s">
        <v>1</v>
      </c>
      <c r="I2" s="241" t="s">
        <v>168</v>
      </c>
      <c r="J2" s="241" t="s">
        <v>102</v>
      </c>
    </row>
    <row r="3" spans="1:10" s="42" customFormat="1" ht="22.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</row>
    <row r="4" spans="1:10" s="42" customFormat="1" ht="15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</row>
    <row r="5" spans="1:10" s="44" customFormat="1" ht="11.25" customHeight="1">
      <c r="A5" s="43"/>
      <c r="B5" s="43"/>
      <c r="C5" s="43"/>
      <c r="D5" s="43"/>
      <c r="E5" s="75"/>
      <c r="F5" s="75"/>
      <c r="G5" s="75"/>
      <c r="H5" s="75"/>
      <c r="I5" s="75"/>
      <c r="J5" s="75"/>
    </row>
    <row r="6" spans="1:10" s="68" customFormat="1" ht="35.25" customHeight="1">
      <c r="A6" s="63"/>
      <c r="B6" s="64" t="s">
        <v>444</v>
      </c>
      <c r="C6" s="65"/>
      <c r="D6" s="125"/>
      <c r="E6" s="66"/>
      <c r="F6" s="66"/>
      <c r="G6" s="67"/>
      <c r="H6" s="153"/>
      <c r="I6" s="153"/>
      <c r="J6" s="153"/>
    </row>
    <row r="7" spans="1:10" s="73" customFormat="1">
      <c r="A7" s="70"/>
      <c r="B7" s="71"/>
      <c r="C7" s="46" t="s">
        <v>99</v>
      </c>
      <c r="D7" s="72"/>
      <c r="E7" s="145"/>
      <c r="F7" s="145"/>
      <c r="G7" s="76"/>
      <c r="H7" s="154"/>
      <c r="I7" s="154"/>
      <c r="J7" s="156"/>
    </row>
    <row r="8" spans="1:10" s="69" customFormat="1" ht="12.75" customHeight="1">
      <c r="A8" s="128">
        <v>1</v>
      </c>
      <c r="B8" s="74" t="s">
        <v>249</v>
      </c>
      <c r="C8" s="47"/>
      <c r="D8" s="39">
        <v>1973</v>
      </c>
      <c r="E8" s="79">
        <v>97440</v>
      </c>
      <c r="F8" s="94"/>
      <c r="G8" s="93"/>
      <c r="H8" s="165">
        <v>3.7519999999999998</v>
      </c>
      <c r="I8" s="166"/>
      <c r="J8" s="166"/>
    </row>
    <row r="9" spans="1:10" s="69" customFormat="1" ht="12.75" customHeight="1">
      <c r="A9" s="128">
        <v>2</v>
      </c>
      <c r="B9" s="74" t="s">
        <v>250</v>
      </c>
      <c r="C9" s="47"/>
      <c r="D9" s="39">
        <v>1983</v>
      </c>
      <c r="E9" s="79">
        <v>278064</v>
      </c>
      <c r="F9" s="94"/>
      <c r="G9" s="93"/>
      <c r="H9" s="165">
        <v>19.274999999999999</v>
      </c>
      <c r="I9" s="166"/>
      <c r="J9" s="166"/>
    </row>
    <row r="10" spans="1:10" s="69" customFormat="1" ht="12.75" customHeight="1">
      <c r="A10" s="128">
        <v>3</v>
      </c>
      <c r="B10" s="74" t="s">
        <v>251</v>
      </c>
      <c r="C10" s="47"/>
      <c r="D10" s="39">
        <v>1987</v>
      </c>
      <c r="E10" s="79">
        <v>31200</v>
      </c>
      <c r="F10" s="94"/>
      <c r="G10" s="93"/>
      <c r="H10" s="165">
        <v>2.1619999999999999</v>
      </c>
      <c r="I10" s="166"/>
      <c r="J10" s="166"/>
    </row>
    <row r="11" spans="1:10" s="69" customFormat="1" ht="12.75" customHeight="1">
      <c r="A11" s="128">
        <v>4</v>
      </c>
      <c r="B11" s="74" t="s">
        <v>252</v>
      </c>
      <c r="C11" s="47"/>
      <c r="D11" s="39">
        <v>1985</v>
      </c>
      <c r="E11" s="79">
        <v>35231</v>
      </c>
      <c r="F11" s="94"/>
      <c r="G11" s="93"/>
      <c r="H11" s="165">
        <v>1.0489999999999999</v>
      </c>
      <c r="I11" s="166"/>
      <c r="J11" s="166"/>
    </row>
    <row r="12" spans="1:10" s="69" customFormat="1" ht="12.75" customHeight="1">
      <c r="A12" s="128">
        <v>5</v>
      </c>
      <c r="B12" s="74" t="s">
        <v>253</v>
      </c>
      <c r="C12" s="47"/>
      <c r="D12" s="39">
        <v>1996</v>
      </c>
      <c r="E12" s="79">
        <v>3729</v>
      </c>
      <c r="F12" s="94"/>
      <c r="G12" s="93"/>
      <c r="H12" s="165">
        <v>8.4000000000000005E-2</v>
      </c>
      <c r="I12" s="166"/>
      <c r="J12" s="166"/>
    </row>
    <row r="13" spans="1:10" s="69" customFormat="1" ht="12.75" customHeight="1">
      <c r="A13" s="128">
        <v>6</v>
      </c>
      <c r="B13" s="74" t="s">
        <v>254</v>
      </c>
      <c r="C13" s="47"/>
      <c r="D13" s="39">
        <v>1985</v>
      </c>
      <c r="E13" s="79">
        <v>1890</v>
      </c>
      <c r="F13" s="94"/>
      <c r="G13" s="93"/>
      <c r="H13" s="165">
        <v>6.4000000000000001E-2</v>
      </c>
      <c r="I13" s="166"/>
      <c r="J13" s="166"/>
    </row>
    <row r="14" spans="1:10" s="69" customFormat="1" ht="12.75" customHeight="1">
      <c r="A14" s="128">
        <v>7</v>
      </c>
      <c r="B14" s="74" t="s">
        <v>255</v>
      </c>
      <c r="C14" s="47"/>
      <c r="D14" s="39">
        <v>1989</v>
      </c>
      <c r="E14" s="79">
        <v>1420</v>
      </c>
      <c r="F14" s="94"/>
      <c r="G14" s="93"/>
      <c r="H14" s="165">
        <v>6.7000000000000004E-2</v>
      </c>
      <c r="I14" s="166"/>
      <c r="J14" s="166"/>
    </row>
    <row r="15" spans="1:10" s="69" customFormat="1" ht="12.75" customHeight="1">
      <c r="A15" s="128">
        <v>8</v>
      </c>
      <c r="B15" s="74" t="s">
        <v>256</v>
      </c>
      <c r="C15" s="47"/>
      <c r="D15" s="39">
        <v>1974</v>
      </c>
      <c r="E15" s="79">
        <v>22.5</v>
      </c>
      <c r="F15" s="94"/>
      <c r="G15" s="93"/>
      <c r="H15" s="165">
        <v>5.0000000000000001E-4</v>
      </c>
      <c r="I15" s="166"/>
      <c r="J15" s="166"/>
    </row>
    <row r="16" spans="1:10" s="69" customFormat="1" ht="12.75" customHeight="1">
      <c r="A16" s="128">
        <v>9</v>
      </c>
      <c r="B16" s="74" t="s">
        <v>257</v>
      </c>
      <c r="C16" s="47"/>
      <c r="D16" s="39">
        <v>1991</v>
      </c>
      <c r="E16" s="79">
        <v>3673</v>
      </c>
      <c r="F16" s="94"/>
      <c r="G16" s="93"/>
      <c r="H16" s="165">
        <v>2.8E-3</v>
      </c>
      <c r="I16" s="166"/>
      <c r="J16" s="166"/>
    </row>
    <row r="17" spans="1:10" s="82" customFormat="1" ht="14.25">
      <c r="A17" s="237" t="s">
        <v>234</v>
      </c>
      <c r="B17" s="238"/>
      <c r="C17" s="238"/>
      <c r="D17" s="239"/>
      <c r="E17" s="81">
        <f>SUM(E8:E16)</f>
        <v>452669.5</v>
      </c>
      <c r="F17" s="81"/>
      <c r="G17" s="81"/>
      <c r="H17" s="167">
        <f>SUM(H8:H16)</f>
        <v>26.456299999999995</v>
      </c>
      <c r="I17" s="167"/>
      <c r="J17" s="167"/>
    </row>
    <row r="18" spans="1:10" s="82" customFormat="1" ht="14.25">
      <c r="A18" s="237" t="s">
        <v>749</v>
      </c>
      <c r="B18" s="238"/>
      <c r="C18" s="238"/>
      <c r="D18" s="239"/>
      <c r="E18" s="81">
        <f>SUM(E17)</f>
        <v>452669.5</v>
      </c>
      <c r="F18" s="81"/>
      <c r="G18" s="81"/>
      <c r="H18" s="167">
        <f>SUM(H17)</f>
        <v>26.456299999999995</v>
      </c>
      <c r="I18" s="167"/>
      <c r="J18" s="167"/>
    </row>
    <row r="19" spans="1:10" s="68" customFormat="1" ht="35.25" customHeight="1">
      <c r="A19" s="63"/>
      <c r="B19" s="64" t="s">
        <v>445</v>
      </c>
      <c r="C19" s="65"/>
      <c r="D19" s="125"/>
      <c r="E19" s="66"/>
      <c r="F19" s="66"/>
      <c r="G19" s="67"/>
      <c r="H19" s="168"/>
      <c r="I19" s="168"/>
      <c r="J19" s="168"/>
    </row>
    <row r="20" spans="1:10" s="62" customFormat="1" ht="15" customHeight="1">
      <c r="A20" s="49"/>
      <c r="B20" s="50"/>
      <c r="C20" s="46" t="s">
        <v>100</v>
      </c>
      <c r="D20" s="46"/>
      <c r="E20" s="146"/>
      <c r="F20" s="146"/>
      <c r="G20" s="78"/>
      <c r="H20" s="169"/>
      <c r="I20" s="169"/>
      <c r="J20" s="170"/>
    </row>
    <row r="21" spans="1:10" s="61" customFormat="1" ht="12.75" customHeight="1">
      <c r="A21" s="48"/>
      <c r="B21" s="37" t="s">
        <v>103</v>
      </c>
      <c r="C21" s="37"/>
      <c r="D21" s="126"/>
      <c r="E21" s="79"/>
      <c r="F21" s="79"/>
      <c r="G21" s="77"/>
      <c r="H21" s="165"/>
      <c r="I21" s="165"/>
      <c r="J21" s="165"/>
    </row>
    <row r="22" spans="1:10" s="61" customFormat="1" ht="12.75" customHeight="1">
      <c r="A22" s="128">
        <v>1</v>
      </c>
      <c r="B22" s="48"/>
      <c r="C22" s="38" t="s">
        <v>446</v>
      </c>
      <c r="D22" s="39">
        <v>1999</v>
      </c>
      <c r="E22" s="79"/>
      <c r="F22" s="79">
        <v>4948.1000000000004</v>
      </c>
      <c r="G22" s="39">
        <v>5</v>
      </c>
      <c r="H22" s="165">
        <v>0.44069999999999993</v>
      </c>
      <c r="I22" s="165"/>
      <c r="J22" s="165">
        <v>0.14779999999999999</v>
      </c>
    </row>
    <row r="23" spans="1:10" s="61" customFormat="1" ht="12.75" customHeight="1">
      <c r="A23" s="128">
        <v>2</v>
      </c>
      <c r="B23" s="48"/>
      <c r="C23" s="38" t="s">
        <v>447</v>
      </c>
      <c r="D23" s="39">
        <v>2008</v>
      </c>
      <c r="E23" s="79"/>
      <c r="F23" s="79">
        <v>4940.7</v>
      </c>
      <c r="G23" s="39">
        <v>5</v>
      </c>
      <c r="H23" s="165">
        <v>0.24892140000000001</v>
      </c>
      <c r="I23" s="165"/>
      <c r="J23" s="165">
        <v>0.14779999999999999</v>
      </c>
    </row>
    <row r="24" spans="1:10" s="61" customFormat="1" ht="12.75" customHeight="1">
      <c r="A24" s="128">
        <v>3</v>
      </c>
      <c r="B24" s="48"/>
      <c r="C24" s="38" t="s">
        <v>281</v>
      </c>
      <c r="D24" s="39">
        <v>1972</v>
      </c>
      <c r="E24" s="79"/>
      <c r="F24" s="79">
        <v>6131.5</v>
      </c>
      <c r="G24" s="39">
        <v>5</v>
      </c>
      <c r="H24" s="165">
        <v>0.50728789757460202</v>
      </c>
      <c r="I24" s="165"/>
      <c r="J24" s="165">
        <v>0.2402</v>
      </c>
    </row>
    <row r="25" spans="1:10" s="61" customFormat="1" ht="12.75" customHeight="1">
      <c r="A25" s="128">
        <v>4</v>
      </c>
      <c r="B25" s="48"/>
      <c r="C25" s="38" t="s">
        <v>282</v>
      </c>
      <c r="D25" s="39">
        <v>1949</v>
      </c>
      <c r="E25" s="79"/>
      <c r="F25" s="79">
        <v>521.5</v>
      </c>
      <c r="G25" s="39">
        <v>2</v>
      </c>
      <c r="H25" s="165">
        <v>8.0371999999999999E-2</v>
      </c>
      <c r="I25" s="165"/>
      <c r="J25" s="165"/>
    </row>
    <row r="26" spans="1:10" s="61" customFormat="1" ht="12.75" customHeight="1">
      <c r="A26" s="128">
        <v>5</v>
      </c>
      <c r="B26" s="48"/>
      <c r="C26" s="38" t="s">
        <v>283</v>
      </c>
      <c r="D26" s="39">
        <v>1950</v>
      </c>
      <c r="E26" s="79"/>
      <c r="F26" s="79">
        <v>522.79999999999995</v>
      </c>
      <c r="G26" s="39">
        <v>2</v>
      </c>
      <c r="H26" s="165">
        <v>7.9775599999999988E-2</v>
      </c>
      <c r="I26" s="165"/>
      <c r="J26" s="165"/>
    </row>
    <row r="27" spans="1:10" s="61" customFormat="1" ht="12.75" customHeight="1">
      <c r="A27" s="128">
        <v>6</v>
      </c>
      <c r="B27" s="48"/>
      <c r="C27" s="38" t="s">
        <v>284</v>
      </c>
      <c r="D27" s="39">
        <v>1949</v>
      </c>
      <c r="E27" s="79"/>
      <c r="F27" s="79">
        <v>526.1</v>
      </c>
      <c r="G27" s="39">
        <v>2</v>
      </c>
      <c r="H27" s="165">
        <v>8.0939999999999998E-2</v>
      </c>
      <c r="I27" s="165"/>
      <c r="J27" s="165"/>
    </row>
    <row r="28" spans="1:10" s="61" customFormat="1" ht="12.75" customHeight="1">
      <c r="A28" s="128">
        <v>7</v>
      </c>
      <c r="B28" s="48"/>
      <c r="C28" s="38" t="s">
        <v>285</v>
      </c>
      <c r="D28" s="39">
        <v>1966</v>
      </c>
      <c r="E28" s="79"/>
      <c r="F28" s="79">
        <v>2488.5</v>
      </c>
      <c r="G28" s="39">
        <v>5</v>
      </c>
      <c r="H28" s="165">
        <v>0.20642455087440381</v>
      </c>
      <c r="I28" s="165"/>
      <c r="J28" s="165"/>
    </row>
    <row r="29" spans="1:10" s="61" customFormat="1" ht="12.75" customHeight="1">
      <c r="A29" s="128">
        <v>8</v>
      </c>
      <c r="B29" s="48"/>
      <c r="C29" s="38" t="s">
        <v>286</v>
      </c>
      <c r="D29" s="39">
        <v>1965</v>
      </c>
      <c r="E29" s="79"/>
      <c r="F29" s="79">
        <v>2505.3000000000002</v>
      </c>
      <c r="G29" s="39">
        <v>5</v>
      </c>
      <c r="H29" s="165">
        <v>0.21006960000000005</v>
      </c>
      <c r="I29" s="165"/>
      <c r="J29" s="165"/>
    </row>
    <row r="30" spans="1:10" s="61" customFormat="1" ht="12.75" customHeight="1">
      <c r="A30" s="128">
        <v>9</v>
      </c>
      <c r="B30" s="48"/>
      <c r="C30" s="38" t="s">
        <v>279</v>
      </c>
      <c r="D30" s="39">
        <v>1963</v>
      </c>
      <c r="E30" s="79"/>
      <c r="F30" s="79">
        <v>2069</v>
      </c>
      <c r="G30" s="39">
        <v>4</v>
      </c>
      <c r="H30" s="165">
        <v>0.199575</v>
      </c>
      <c r="I30" s="165"/>
      <c r="J30" s="165"/>
    </row>
    <row r="31" spans="1:10" s="61" customFormat="1" ht="12.75" customHeight="1">
      <c r="A31" s="128">
        <v>10</v>
      </c>
      <c r="B31" s="48"/>
      <c r="C31" s="38" t="s">
        <v>287</v>
      </c>
      <c r="D31" s="39">
        <v>1949</v>
      </c>
      <c r="E31" s="79"/>
      <c r="F31" s="79">
        <v>397.6</v>
      </c>
      <c r="G31" s="39">
        <v>2</v>
      </c>
      <c r="H31" s="165">
        <v>6.3644400000000004E-2</v>
      </c>
      <c r="I31" s="165"/>
      <c r="J31" s="165"/>
    </row>
    <row r="32" spans="1:10" s="61" customFormat="1" ht="12.75" customHeight="1">
      <c r="A32" s="128">
        <v>11</v>
      </c>
      <c r="B32" s="48"/>
      <c r="C32" s="38" t="s">
        <v>288</v>
      </c>
      <c r="D32" s="39">
        <v>1948</v>
      </c>
      <c r="E32" s="79"/>
      <c r="F32" s="79">
        <v>403.8</v>
      </c>
      <c r="G32" s="39">
        <v>2</v>
      </c>
      <c r="H32" s="165">
        <v>6.2764E-2</v>
      </c>
      <c r="I32" s="165"/>
      <c r="J32" s="165"/>
    </row>
    <row r="33" spans="1:10" s="61" customFormat="1" ht="12.75" customHeight="1">
      <c r="A33" s="128">
        <v>12</v>
      </c>
      <c r="B33" s="48"/>
      <c r="C33" s="38" t="s">
        <v>289</v>
      </c>
      <c r="D33" s="39">
        <v>1949</v>
      </c>
      <c r="E33" s="79"/>
      <c r="F33" s="79">
        <v>382.7</v>
      </c>
      <c r="G33" s="39">
        <v>2</v>
      </c>
      <c r="H33" s="165">
        <v>6.0875400000000003E-2</v>
      </c>
      <c r="I33" s="165"/>
      <c r="J33" s="165"/>
    </row>
    <row r="34" spans="1:10" s="61" customFormat="1" ht="12.75" customHeight="1">
      <c r="A34" s="128">
        <v>13</v>
      </c>
      <c r="B34" s="48"/>
      <c r="C34" s="38" t="s">
        <v>300</v>
      </c>
      <c r="D34" s="39">
        <v>1947</v>
      </c>
      <c r="E34" s="79"/>
      <c r="F34" s="79">
        <v>463.7</v>
      </c>
      <c r="G34" s="39">
        <v>2</v>
      </c>
      <c r="H34" s="165">
        <v>7.679359999999999E-2</v>
      </c>
      <c r="I34" s="165"/>
      <c r="J34" s="165"/>
    </row>
    <row r="35" spans="1:10" s="61" customFormat="1" ht="12.75" customHeight="1">
      <c r="A35" s="128">
        <v>14</v>
      </c>
      <c r="B35" s="48"/>
      <c r="C35" s="38" t="s">
        <v>301</v>
      </c>
      <c r="D35" s="39">
        <v>1953</v>
      </c>
      <c r="E35" s="79"/>
      <c r="F35" s="79">
        <v>462</v>
      </c>
      <c r="G35" s="39">
        <v>2</v>
      </c>
      <c r="H35" s="165">
        <v>7.670840000000001E-2</v>
      </c>
      <c r="I35" s="165"/>
      <c r="J35" s="165"/>
    </row>
    <row r="36" spans="1:10" s="61" customFormat="1" ht="12.75" customHeight="1">
      <c r="A36" s="128">
        <v>15</v>
      </c>
      <c r="B36" s="48"/>
      <c r="C36" s="38" t="s">
        <v>302</v>
      </c>
      <c r="D36" s="39">
        <v>1955</v>
      </c>
      <c r="E36" s="79"/>
      <c r="F36" s="79">
        <v>1239.4000000000001</v>
      </c>
      <c r="G36" s="39">
        <v>2</v>
      </c>
      <c r="H36" s="165">
        <v>0.184555005530086</v>
      </c>
      <c r="I36" s="165"/>
      <c r="J36" s="165"/>
    </row>
    <row r="37" spans="1:10" s="61" customFormat="1" ht="12.75" customHeight="1">
      <c r="A37" s="128">
        <v>16</v>
      </c>
      <c r="B37" s="48"/>
      <c r="C37" s="38" t="s">
        <v>303</v>
      </c>
      <c r="D37" s="39">
        <v>1961</v>
      </c>
      <c r="E37" s="79"/>
      <c r="F37" s="79">
        <v>376.4</v>
      </c>
      <c r="G37" s="39">
        <v>2</v>
      </c>
      <c r="H37" s="165">
        <v>5.7418635828362513E-2</v>
      </c>
      <c r="I37" s="165"/>
      <c r="J37" s="165"/>
    </row>
    <row r="38" spans="1:10" s="61" customFormat="1" ht="12.75" customHeight="1">
      <c r="A38" s="128">
        <v>17</v>
      </c>
      <c r="B38" s="48"/>
      <c r="C38" s="38" t="s">
        <v>304</v>
      </c>
      <c r="D38" s="39">
        <v>1991</v>
      </c>
      <c r="E38" s="79"/>
      <c r="F38" s="79">
        <v>3527.9</v>
      </c>
      <c r="G38" s="39">
        <v>5</v>
      </c>
      <c r="H38" s="165">
        <v>0.31015920000000002</v>
      </c>
      <c r="I38" s="165"/>
      <c r="J38" s="165">
        <v>0.1368</v>
      </c>
    </row>
    <row r="39" spans="1:10" s="61" customFormat="1" ht="12.75" customHeight="1">
      <c r="A39" s="128">
        <v>18</v>
      </c>
      <c r="B39" s="48"/>
      <c r="C39" s="38" t="s">
        <v>305</v>
      </c>
      <c r="D39" s="39">
        <v>1957</v>
      </c>
      <c r="E39" s="79"/>
      <c r="F39" s="79">
        <v>387.1</v>
      </c>
      <c r="G39" s="39">
        <v>2</v>
      </c>
      <c r="H39" s="165">
        <v>6.1035565220759105E-2</v>
      </c>
      <c r="I39" s="165"/>
      <c r="J39" s="165">
        <v>1.11E-2</v>
      </c>
    </row>
    <row r="40" spans="1:10" s="61" customFormat="1" ht="12.75" customHeight="1">
      <c r="A40" s="128">
        <v>19</v>
      </c>
      <c r="B40" s="48"/>
      <c r="C40" s="38" t="s">
        <v>306</v>
      </c>
      <c r="D40" s="39">
        <v>1958</v>
      </c>
      <c r="E40" s="79"/>
      <c r="F40" s="79">
        <v>1371.3</v>
      </c>
      <c r="G40" s="39">
        <v>2</v>
      </c>
      <c r="H40" s="165">
        <v>0.2130852</v>
      </c>
      <c r="I40" s="165"/>
      <c r="J40" s="165">
        <v>3.3300000000000003E-2</v>
      </c>
    </row>
    <row r="41" spans="1:10" s="61" customFormat="1" ht="12.75" customHeight="1">
      <c r="A41" s="128">
        <v>20</v>
      </c>
      <c r="B41" s="48"/>
      <c r="C41" s="38" t="s">
        <v>290</v>
      </c>
      <c r="D41" s="39">
        <v>1961</v>
      </c>
      <c r="E41" s="79"/>
      <c r="F41" s="79">
        <v>790.7</v>
      </c>
      <c r="G41" s="39">
        <v>3</v>
      </c>
      <c r="H41" s="165">
        <v>7.3358999999999994E-2</v>
      </c>
      <c r="I41" s="165"/>
      <c r="J41" s="165"/>
    </row>
    <row r="42" spans="1:10" s="61" customFormat="1" ht="12.75" customHeight="1">
      <c r="A42" s="128">
        <v>21</v>
      </c>
      <c r="B42" s="48"/>
      <c r="C42" s="38" t="s">
        <v>291</v>
      </c>
      <c r="D42" s="39">
        <v>1962</v>
      </c>
      <c r="E42" s="79"/>
      <c r="F42" s="79">
        <v>1215.5</v>
      </c>
      <c r="G42" s="39">
        <v>4</v>
      </c>
      <c r="H42" s="165">
        <v>0.11801326728765392</v>
      </c>
      <c r="I42" s="165"/>
      <c r="J42" s="165"/>
    </row>
    <row r="43" spans="1:10" s="61" customFormat="1" ht="12.75" customHeight="1">
      <c r="A43" s="128">
        <v>22</v>
      </c>
      <c r="B43" s="48"/>
      <c r="C43" s="38" t="s">
        <v>292</v>
      </c>
      <c r="D43" s="39">
        <v>1953</v>
      </c>
      <c r="E43" s="79"/>
      <c r="F43" s="79">
        <v>529.1</v>
      </c>
      <c r="G43" s="39">
        <v>2</v>
      </c>
      <c r="H43" s="165">
        <v>7.9093999999999998E-2</v>
      </c>
      <c r="I43" s="165"/>
      <c r="J43" s="165"/>
    </row>
    <row r="44" spans="1:10" s="61" customFormat="1" ht="12.75" customHeight="1">
      <c r="A44" s="128">
        <v>23</v>
      </c>
      <c r="B44" s="48"/>
      <c r="C44" s="38" t="s">
        <v>298</v>
      </c>
      <c r="D44" s="39">
        <v>1964</v>
      </c>
      <c r="E44" s="79"/>
      <c r="F44" s="79">
        <v>1289</v>
      </c>
      <c r="G44" s="39">
        <v>4</v>
      </c>
      <c r="H44" s="165">
        <v>0.12507299999999999</v>
      </c>
      <c r="I44" s="165"/>
      <c r="J44" s="165"/>
    </row>
    <row r="45" spans="1:10" s="61" customFormat="1" ht="12.75" customHeight="1">
      <c r="A45" s="128">
        <v>24</v>
      </c>
      <c r="B45" s="48"/>
      <c r="C45" s="38" t="s">
        <v>293</v>
      </c>
      <c r="D45" s="39">
        <v>1953</v>
      </c>
      <c r="E45" s="79"/>
      <c r="F45" s="79">
        <v>523.5</v>
      </c>
      <c r="G45" s="39">
        <v>2</v>
      </c>
      <c r="H45" s="165">
        <v>8.1153000000000003E-2</v>
      </c>
      <c r="I45" s="165"/>
      <c r="J45" s="165"/>
    </row>
    <row r="46" spans="1:10" s="61" customFormat="1" ht="12.75" customHeight="1">
      <c r="A46" s="128">
        <v>25</v>
      </c>
      <c r="B46" s="48"/>
      <c r="C46" s="38" t="s">
        <v>294</v>
      </c>
      <c r="D46" s="39">
        <v>1959</v>
      </c>
      <c r="E46" s="79"/>
      <c r="F46" s="79">
        <v>532.20000000000005</v>
      </c>
      <c r="G46" s="39">
        <v>2</v>
      </c>
      <c r="H46" s="165">
        <v>8.2402600000000006E-2</v>
      </c>
      <c r="I46" s="165"/>
      <c r="J46" s="165"/>
    </row>
    <row r="47" spans="1:10" s="61" customFormat="1" ht="12.75" customHeight="1">
      <c r="A47" s="128">
        <v>26</v>
      </c>
      <c r="B47" s="48"/>
      <c r="C47" s="38" t="s">
        <v>295</v>
      </c>
      <c r="D47" s="39">
        <v>1958</v>
      </c>
      <c r="E47" s="79"/>
      <c r="F47" s="79">
        <v>634.6</v>
      </c>
      <c r="G47" s="39">
        <v>2</v>
      </c>
      <c r="H47" s="165">
        <v>0.1014164</v>
      </c>
      <c r="I47" s="165"/>
      <c r="J47" s="165"/>
    </row>
    <row r="48" spans="1:10" s="61" customFormat="1" ht="12.75" customHeight="1">
      <c r="A48" s="128">
        <v>27</v>
      </c>
      <c r="B48" s="48"/>
      <c r="C48" s="38" t="s">
        <v>296</v>
      </c>
      <c r="D48" s="39">
        <v>1952</v>
      </c>
      <c r="E48" s="79"/>
      <c r="F48" s="79">
        <v>466</v>
      </c>
      <c r="G48" s="39">
        <v>2</v>
      </c>
      <c r="H48" s="165">
        <v>6.8870000000000001E-2</v>
      </c>
      <c r="I48" s="165"/>
      <c r="J48" s="165"/>
    </row>
    <row r="49" spans="1:10" s="61" customFormat="1" ht="12.75" customHeight="1">
      <c r="A49" s="128">
        <v>28</v>
      </c>
      <c r="B49" s="48"/>
      <c r="C49" s="38" t="s">
        <v>297</v>
      </c>
      <c r="D49" s="39">
        <v>1953</v>
      </c>
      <c r="E49" s="79"/>
      <c r="F49" s="79">
        <v>456.4</v>
      </c>
      <c r="G49" s="39">
        <v>2</v>
      </c>
      <c r="H49" s="165">
        <v>7.0005999999999999E-2</v>
      </c>
      <c r="I49" s="165"/>
      <c r="J49" s="165"/>
    </row>
    <row r="50" spans="1:10" s="61" customFormat="1" ht="12.75" customHeight="1">
      <c r="A50" s="128">
        <v>29</v>
      </c>
      <c r="B50" s="48"/>
      <c r="C50" s="38" t="s">
        <v>314</v>
      </c>
      <c r="D50" s="39">
        <v>1951</v>
      </c>
      <c r="E50" s="79"/>
      <c r="F50" s="79">
        <v>524.29999999999995</v>
      </c>
      <c r="G50" s="39">
        <v>2</v>
      </c>
      <c r="H50" s="165">
        <v>8.0925800000000006E-2</v>
      </c>
      <c r="I50" s="165"/>
      <c r="J50" s="165"/>
    </row>
    <row r="51" spans="1:10" s="61" customFormat="1" ht="12.75" customHeight="1">
      <c r="A51" s="128">
        <v>30</v>
      </c>
      <c r="B51" s="48"/>
      <c r="C51" s="38" t="s">
        <v>315</v>
      </c>
      <c r="D51" s="39">
        <v>1950</v>
      </c>
      <c r="E51" s="79"/>
      <c r="F51" s="79">
        <v>530.6</v>
      </c>
      <c r="G51" s="39">
        <v>2</v>
      </c>
      <c r="H51" s="165">
        <v>8.1820400000000015E-2</v>
      </c>
      <c r="I51" s="165"/>
      <c r="J51" s="165"/>
    </row>
    <row r="52" spans="1:10" s="61" customFormat="1" ht="12.75" customHeight="1">
      <c r="A52" s="128">
        <v>31</v>
      </c>
      <c r="B52" s="48"/>
      <c r="C52" s="38" t="s">
        <v>316</v>
      </c>
      <c r="D52" s="39">
        <v>1958</v>
      </c>
      <c r="E52" s="79"/>
      <c r="F52" s="79">
        <v>619.9</v>
      </c>
      <c r="G52" s="39">
        <v>2</v>
      </c>
      <c r="H52" s="165">
        <v>9.9030800000000002E-2</v>
      </c>
      <c r="I52" s="165"/>
      <c r="J52" s="165"/>
    </row>
    <row r="53" spans="1:10" s="61" customFormat="1" ht="12.75" customHeight="1">
      <c r="A53" s="128">
        <v>32</v>
      </c>
      <c r="B53" s="48"/>
      <c r="C53" s="38" t="s">
        <v>317</v>
      </c>
      <c r="D53" s="39">
        <v>1947</v>
      </c>
      <c r="E53" s="79"/>
      <c r="F53" s="79">
        <v>528.6</v>
      </c>
      <c r="G53" s="39">
        <v>2</v>
      </c>
      <c r="H53" s="165">
        <v>8.1777799999999998E-2</v>
      </c>
      <c r="I53" s="165"/>
      <c r="J53" s="165"/>
    </row>
    <row r="54" spans="1:10" s="61" customFormat="1" ht="12.75" customHeight="1">
      <c r="A54" s="128">
        <v>33</v>
      </c>
      <c r="B54" s="48"/>
      <c r="C54" s="38" t="s">
        <v>307</v>
      </c>
      <c r="D54" s="39">
        <v>1949</v>
      </c>
      <c r="E54" s="79"/>
      <c r="F54" s="79">
        <v>491.2</v>
      </c>
      <c r="G54" s="39">
        <v>3</v>
      </c>
      <c r="H54" s="165">
        <v>5.0715000000000003E-2</v>
      </c>
      <c r="I54" s="165"/>
      <c r="J54" s="165"/>
    </row>
    <row r="55" spans="1:10" s="61" customFormat="1" ht="12.75" customHeight="1">
      <c r="A55" s="128">
        <v>34</v>
      </c>
      <c r="B55" s="48"/>
      <c r="C55" s="38" t="s">
        <v>308</v>
      </c>
      <c r="D55" s="39">
        <v>1949</v>
      </c>
      <c r="E55" s="79"/>
      <c r="F55" s="79">
        <v>486.2</v>
      </c>
      <c r="G55" s="39">
        <v>3</v>
      </c>
      <c r="H55" s="165">
        <v>5.0094E-2</v>
      </c>
      <c r="I55" s="165"/>
      <c r="J55" s="165"/>
    </row>
    <row r="56" spans="1:10" s="61" customFormat="1" ht="12.75" customHeight="1">
      <c r="A56" s="128">
        <v>35</v>
      </c>
      <c r="B56" s="48"/>
      <c r="C56" s="38" t="s">
        <v>309</v>
      </c>
      <c r="D56" s="39">
        <v>1950</v>
      </c>
      <c r="E56" s="79"/>
      <c r="F56" s="79">
        <v>495</v>
      </c>
      <c r="G56" s="39">
        <v>3</v>
      </c>
      <c r="H56" s="165">
        <v>5.0939999999999999E-2</v>
      </c>
      <c r="I56" s="165"/>
      <c r="J56" s="165"/>
    </row>
    <row r="57" spans="1:10" s="61" customFormat="1" ht="12.75" customHeight="1">
      <c r="A57" s="128">
        <v>36</v>
      </c>
      <c r="B57" s="48"/>
      <c r="C57" s="38" t="s">
        <v>310</v>
      </c>
      <c r="D57" s="39">
        <v>1951</v>
      </c>
      <c r="E57" s="79"/>
      <c r="F57" s="79">
        <v>488.8</v>
      </c>
      <c r="G57" s="39">
        <v>3</v>
      </c>
      <c r="H57" s="165">
        <v>4.9904999999999991E-2</v>
      </c>
      <c r="I57" s="165"/>
      <c r="J57" s="165"/>
    </row>
    <row r="58" spans="1:10" s="61" customFormat="1" ht="12.75" customHeight="1">
      <c r="A58" s="128">
        <v>37</v>
      </c>
      <c r="B58" s="48"/>
      <c r="C58" s="38" t="s">
        <v>311</v>
      </c>
      <c r="D58" s="39">
        <v>1950</v>
      </c>
      <c r="E58" s="79"/>
      <c r="F58" s="79">
        <v>473.5</v>
      </c>
      <c r="G58" s="39">
        <v>3</v>
      </c>
      <c r="H58" s="165">
        <v>4.8275999999999999E-2</v>
      </c>
      <c r="I58" s="165"/>
      <c r="J58" s="165"/>
    </row>
    <row r="59" spans="1:10" s="61" customFormat="1" ht="12.75" customHeight="1">
      <c r="A59" s="128">
        <v>38</v>
      </c>
      <c r="B59" s="48"/>
      <c r="C59" s="38" t="s">
        <v>312</v>
      </c>
      <c r="D59" s="39">
        <v>1952</v>
      </c>
      <c r="E59" s="79"/>
      <c r="F59" s="79">
        <v>497.6</v>
      </c>
      <c r="G59" s="39">
        <v>3</v>
      </c>
      <c r="H59" s="165">
        <v>5.1066E-2</v>
      </c>
      <c r="I59" s="165"/>
      <c r="J59" s="165"/>
    </row>
    <row r="60" spans="1:10" s="61" customFormat="1" ht="12.75" customHeight="1">
      <c r="A60" s="128">
        <v>39</v>
      </c>
      <c r="B60" s="48"/>
      <c r="C60" s="38" t="s">
        <v>313</v>
      </c>
      <c r="D60" s="39" t="s">
        <v>106</v>
      </c>
      <c r="E60" s="79"/>
      <c r="F60" s="79">
        <v>257.7</v>
      </c>
      <c r="G60" s="39">
        <v>2</v>
      </c>
      <c r="H60" s="165">
        <v>3.6593399999999998E-2</v>
      </c>
      <c r="I60" s="165"/>
      <c r="J60" s="165">
        <v>7.4000000000000003E-3</v>
      </c>
    </row>
    <row r="61" spans="1:10" s="61" customFormat="1" ht="12.75" customHeight="1">
      <c r="A61" s="128">
        <v>40</v>
      </c>
      <c r="B61" s="48"/>
      <c r="C61" s="38" t="s">
        <v>428</v>
      </c>
      <c r="D61" s="39">
        <v>2000</v>
      </c>
      <c r="E61" s="79"/>
      <c r="F61" s="79">
        <v>2597.6</v>
      </c>
      <c r="G61" s="39">
        <v>5</v>
      </c>
      <c r="H61" s="165">
        <v>0.13869699999999999</v>
      </c>
      <c r="I61" s="165"/>
      <c r="J61" s="165">
        <v>0.10349999999999999</v>
      </c>
    </row>
    <row r="62" spans="1:10" s="61" customFormat="1" ht="12.75" customHeight="1">
      <c r="A62" s="128">
        <v>41</v>
      </c>
      <c r="B62" s="48"/>
      <c r="C62" s="38" t="s">
        <v>429</v>
      </c>
      <c r="D62" s="39">
        <v>1946</v>
      </c>
      <c r="E62" s="79"/>
      <c r="F62" s="79">
        <v>469.8</v>
      </c>
      <c r="G62" s="39">
        <v>2</v>
      </c>
      <c r="H62" s="165">
        <v>7.8043199999999993E-2</v>
      </c>
      <c r="I62" s="165"/>
      <c r="J62" s="165"/>
    </row>
    <row r="63" spans="1:10" s="61" customFormat="1" ht="12.75" customHeight="1">
      <c r="A63" s="128">
        <v>42</v>
      </c>
      <c r="B63" s="48"/>
      <c r="C63" s="38" t="s">
        <v>430</v>
      </c>
      <c r="D63" s="39">
        <v>1947</v>
      </c>
      <c r="E63" s="79"/>
      <c r="F63" s="79">
        <v>472.5</v>
      </c>
      <c r="G63" s="39">
        <v>2</v>
      </c>
      <c r="H63" s="165">
        <v>7.8483400000000009E-2</v>
      </c>
      <c r="I63" s="165"/>
      <c r="J63" s="165">
        <v>2.2200000000000001E-2</v>
      </c>
    </row>
    <row r="64" spans="1:10" s="61" customFormat="1" ht="12.75" customHeight="1">
      <c r="A64" s="128">
        <v>43</v>
      </c>
      <c r="B64" s="48"/>
      <c r="C64" s="38" t="s">
        <v>374</v>
      </c>
      <c r="D64" s="39">
        <v>1955</v>
      </c>
      <c r="E64" s="79"/>
      <c r="F64" s="79">
        <v>1127.5</v>
      </c>
      <c r="G64" s="39">
        <v>2</v>
      </c>
      <c r="H64" s="165">
        <v>0.17647824565487275</v>
      </c>
      <c r="I64" s="165"/>
      <c r="J64" s="165">
        <v>3.3300000000000003E-2</v>
      </c>
    </row>
    <row r="65" spans="1:10" s="61" customFormat="1" ht="12.75" customHeight="1">
      <c r="A65" s="128">
        <v>44</v>
      </c>
      <c r="B65" s="48"/>
      <c r="C65" s="38" t="s">
        <v>431</v>
      </c>
      <c r="D65" s="39">
        <v>1959</v>
      </c>
      <c r="E65" s="79"/>
      <c r="F65" s="79">
        <v>186.9</v>
      </c>
      <c r="G65" s="39">
        <v>2</v>
      </c>
      <c r="H65" s="165">
        <v>2.8595366675159235E-2</v>
      </c>
      <c r="I65" s="165"/>
      <c r="J65" s="165"/>
    </row>
    <row r="66" spans="1:10" s="61" customFormat="1" ht="12.75" customHeight="1">
      <c r="A66" s="128">
        <v>45</v>
      </c>
      <c r="B66" s="48"/>
      <c r="C66" s="38" t="s">
        <v>364</v>
      </c>
      <c r="D66" s="39">
        <v>1957</v>
      </c>
      <c r="E66" s="79"/>
      <c r="F66" s="79">
        <v>451.9</v>
      </c>
      <c r="G66" s="39">
        <v>2</v>
      </c>
      <c r="H66" s="165">
        <v>6.9619438774352185E-2</v>
      </c>
      <c r="I66" s="165"/>
      <c r="J66" s="165">
        <v>1.4800000000000001E-2</v>
      </c>
    </row>
    <row r="67" spans="1:10" s="61" customFormat="1" ht="12.75" customHeight="1">
      <c r="A67" s="128">
        <v>46</v>
      </c>
      <c r="B67" s="48"/>
      <c r="C67" s="38" t="s">
        <v>432</v>
      </c>
      <c r="D67" s="39">
        <v>1957</v>
      </c>
      <c r="E67" s="79"/>
      <c r="F67" s="79">
        <v>527.4</v>
      </c>
      <c r="G67" s="39">
        <v>2</v>
      </c>
      <c r="H67" s="165">
        <v>8.1678399999999998E-2</v>
      </c>
      <c r="I67" s="165"/>
      <c r="J67" s="165">
        <v>1.4800000000000001E-2</v>
      </c>
    </row>
    <row r="68" spans="1:10" s="61" customFormat="1" ht="12.75" customHeight="1">
      <c r="A68" s="128">
        <v>47</v>
      </c>
      <c r="B68" s="48"/>
      <c r="C68" s="38" t="s">
        <v>433</v>
      </c>
      <c r="D68" s="39">
        <v>1958</v>
      </c>
      <c r="E68" s="79"/>
      <c r="F68" s="79">
        <v>379.2</v>
      </c>
      <c r="G68" s="39">
        <v>2</v>
      </c>
      <c r="H68" s="165">
        <v>5.9455399999999992E-2</v>
      </c>
      <c r="I68" s="165"/>
      <c r="J68" s="165"/>
    </row>
    <row r="69" spans="1:10" s="61" customFormat="1" ht="12.75" customHeight="1">
      <c r="A69" s="128">
        <v>48</v>
      </c>
      <c r="B69" s="48"/>
      <c r="C69" s="38" t="s">
        <v>434</v>
      </c>
      <c r="D69" s="39">
        <v>1957</v>
      </c>
      <c r="E69" s="79"/>
      <c r="F69" s="79">
        <v>521.70000000000005</v>
      </c>
      <c r="G69" s="39">
        <v>2</v>
      </c>
      <c r="H69" s="165">
        <v>8.0797999999999995E-2</v>
      </c>
      <c r="I69" s="165"/>
      <c r="J69" s="165">
        <v>1.4800000000000001E-2</v>
      </c>
    </row>
    <row r="70" spans="1:10" s="61" customFormat="1" ht="12.75" customHeight="1">
      <c r="A70" s="128">
        <v>49</v>
      </c>
      <c r="B70" s="48"/>
      <c r="C70" s="38" t="s">
        <v>267</v>
      </c>
      <c r="D70" s="39">
        <v>1955</v>
      </c>
      <c r="E70" s="79"/>
      <c r="F70" s="79">
        <v>866.8</v>
      </c>
      <c r="G70" s="39">
        <v>2</v>
      </c>
      <c r="H70" s="165">
        <v>0.13630254737146158</v>
      </c>
      <c r="I70" s="165"/>
      <c r="J70" s="165"/>
    </row>
    <row r="71" spans="1:10" s="61" customFormat="1" ht="12.75" customHeight="1">
      <c r="A71" s="128">
        <v>50</v>
      </c>
      <c r="B71" s="48"/>
      <c r="C71" s="38" t="s">
        <v>320</v>
      </c>
      <c r="D71" s="39">
        <v>1950</v>
      </c>
      <c r="E71" s="79"/>
      <c r="F71" s="79">
        <v>387.5</v>
      </c>
      <c r="G71" s="39">
        <v>2</v>
      </c>
      <c r="H71" s="165">
        <v>6.1613800000000003E-2</v>
      </c>
      <c r="I71" s="165"/>
      <c r="J71" s="165"/>
    </row>
    <row r="72" spans="1:10" s="61" customFormat="1" ht="12.75" customHeight="1">
      <c r="A72" s="128">
        <v>51</v>
      </c>
      <c r="B72" s="48"/>
      <c r="C72" s="38" t="s">
        <v>278</v>
      </c>
      <c r="D72" s="39">
        <v>1950</v>
      </c>
      <c r="E72" s="79"/>
      <c r="F72" s="79">
        <v>376.1</v>
      </c>
      <c r="G72" s="39">
        <v>2</v>
      </c>
      <c r="H72" s="165">
        <v>6.0165400000000008E-2</v>
      </c>
      <c r="I72" s="165"/>
      <c r="J72" s="165"/>
    </row>
    <row r="73" spans="1:10" s="61" customFormat="1" ht="12.75" customHeight="1">
      <c r="A73" s="128">
        <v>52</v>
      </c>
      <c r="B73" s="48"/>
      <c r="C73" s="38" t="s">
        <v>321</v>
      </c>
      <c r="D73" s="39">
        <v>1951</v>
      </c>
      <c r="E73" s="79"/>
      <c r="F73" s="79">
        <v>381.4</v>
      </c>
      <c r="G73" s="39">
        <v>2</v>
      </c>
      <c r="H73" s="165">
        <v>6.0662399999999998E-2</v>
      </c>
      <c r="I73" s="165"/>
      <c r="J73" s="165"/>
    </row>
    <row r="74" spans="1:10" s="61" customFormat="1" ht="12.75" customHeight="1">
      <c r="A74" s="128">
        <v>53</v>
      </c>
      <c r="B74" s="48"/>
      <c r="C74" s="38" t="s">
        <v>322</v>
      </c>
      <c r="D74" s="39">
        <v>1951</v>
      </c>
      <c r="E74" s="79"/>
      <c r="F74" s="79">
        <v>378.5</v>
      </c>
      <c r="G74" s="39">
        <v>2</v>
      </c>
      <c r="H74" s="165">
        <v>6.0236400000000002E-2</v>
      </c>
      <c r="I74" s="165"/>
      <c r="J74" s="165"/>
    </row>
    <row r="75" spans="1:10" s="61" customFormat="1" ht="12.75" customHeight="1">
      <c r="A75" s="128">
        <v>54</v>
      </c>
      <c r="B75" s="48"/>
      <c r="C75" s="38" t="s">
        <v>327</v>
      </c>
      <c r="D75" s="39">
        <v>1953</v>
      </c>
      <c r="E75" s="79"/>
      <c r="F75" s="79">
        <v>217.1</v>
      </c>
      <c r="G75" s="39">
        <v>2</v>
      </c>
      <c r="H75" s="165">
        <v>3.3952199999999995E-2</v>
      </c>
      <c r="I75" s="165"/>
      <c r="J75" s="165"/>
    </row>
    <row r="76" spans="1:10" s="61" customFormat="1" ht="12.75" customHeight="1">
      <c r="A76" s="128">
        <v>55</v>
      </c>
      <c r="B76" s="48"/>
      <c r="C76" s="38" t="s">
        <v>328</v>
      </c>
      <c r="D76" s="39">
        <v>1954</v>
      </c>
      <c r="E76" s="79"/>
      <c r="F76" s="79">
        <v>219.5</v>
      </c>
      <c r="G76" s="39">
        <v>2</v>
      </c>
      <c r="H76" s="165">
        <v>3.4236199999999994E-2</v>
      </c>
      <c r="I76" s="165"/>
      <c r="J76" s="165"/>
    </row>
    <row r="77" spans="1:10" s="61" customFormat="1" ht="12.75" customHeight="1">
      <c r="A77" s="128">
        <v>56</v>
      </c>
      <c r="B77" s="48"/>
      <c r="C77" s="38" t="s">
        <v>329</v>
      </c>
      <c r="D77" s="39">
        <v>1959</v>
      </c>
      <c r="E77" s="79"/>
      <c r="F77" s="79">
        <v>620.79999999999995</v>
      </c>
      <c r="G77" s="39">
        <v>2</v>
      </c>
      <c r="H77" s="165">
        <v>9.4855999999999996E-2</v>
      </c>
      <c r="I77" s="165"/>
      <c r="J77" s="165"/>
    </row>
    <row r="78" spans="1:10" s="61" customFormat="1" ht="12.75" customHeight="1">
      <c r="A78" s="128">
        <v>57</v>
      </c>
      <c r="B78" s="48"/>
      <c r="C78" s="38" t="s">
        <v>330</v>
      </c>
      <c r="D78" s="39">
        <v>1959</v>
      </c>
      <c r="E78" s="79"/>
      <c r="F78" s="79">
        <v>545.1</v>
      </c>
      <c r="G78" s="39">
        <v>2</v>
      </c>
      <c r="H78" s="165">
        <v>8.3445687990875012E-2</v>
      </c>
      <c r="I78" s="165"/>
      <c r="J78" s="165"/>
    </row>
    <row r="79" spans="1:10" s="61" customFormat="1" ht="12.75" customHeight="1">
      <c r="A79" s="128">
        <v>58</v>
      </c>
      <c r="B79" s="48"/>
      <c r="C79" s="38" t="s">
        <v>331</v>
      </c>
      <c r="D79" s="39">
        <v>1949</v>
      </c>
      <c r="E79" s="79"/>
      <c r="F79" s="79">
        <v>533</v>
      </c>
      <c r="G79" s="39">
        <v>2</v>
      </c>
      <c r="H79" s="165">
        <v>7.8923599999999997E-2</v>
      </c>
      <c r="I79" s="165"/>
      <c r="J79" s="165"/>
    </row>
    <row r="80" spans="1:10" s="61" customFormat="1" ht="12.75" customHeight="1">
      <c r="A80" s="128">
        <v>59</v>
      </c>
      <c r="B80" s="48"/>
      <c r="C80" s="38" t="s">
        <v>332</v>
      </c>
      <c r="D80" s="39">
        <v>1960</v>
      </c>
      <c r="E80" s="79"/>
      <c r="F80" s="79">
        <v>674.9</v>
      </c>
      <c r="G80" s="39">
        <v>2</v>
      </c>
      <c r="H80" s="165">
        <v>3.71195E-2</v>
      </c>
      <c r="I80" s="165"/>
      <c r="J80" s="165">
        <v>1.8499999999999999E-2</v>
      </c>
    </row>
    <row r="81" spans="1:10" s="61" customFormat="1" ht="12.75" customHeight="1">
      <c r="A81" s="128">
        <v>60</v>
      </c>
      <c r="B81" s="48"/>
      <c r="C81" s="38" t="s">
        <v>333</v>
      </c>
      <c r="D81" s="39">
        <v>1950</v>
      </c>
      <c r="E81" s="79"/>
      <c r="F81" s="79">
        <v>389.8</v>
      </c>
      <c r="G81" s="39">
        <v>2</v>
      </c>
      <c r="H81" s="165">
        <v>6.1954599999999999E-2</v>
      </c>
      <c r="I81" s="165"/>
      <c r="J81" s="165"/>
    </row>
    <row r="82" spans="1:10" s="61" customFormat="1" ht="12.75" customHeight="1">
      <c r="A82" s="128">
        <v>61</v>
      </c>
      <c r="B82" s="48"/>
      <c r="C82" s="38" t="s">
        <v>334</v>
      </c>
      <c r="D82" s="39">
        <v>1975</v>
      </c>
      <c r="E82" s="79"/>
      <c r="F82" s="79">
        <v>3184.3</v>
      </c>
      <c r="G82" s="39">
        <v>5</v>
      </c>
      <c r="H82" s="165">
        <v>0.26826706290455454</v>
      </c>
      <c r="I82" s="165"/>
      <c r="J82" s="165">
        <v>0.1014</v>
      </c>
    </row>
    <row r="83" spans="1:10" s="61" customFormat="1" ht="12.75" customHeight="1">
      <c r="A83" s="128">
        <v>62</v>
      </c>
      <c r="B83" s="48"/>
      <c r="C83" s="38" t="s">
        <v>335</v>
      </c>
      <c r="D83" s="39">
        <v>1960</v>
      </c>
      <c r="E83" s="79"/>
      <c r="F83" s="79">
        <v>923.9</v>
      </c>
      <c r="G83" s="39">
        <v>3</v>
      </c>
      <c r="H83" s="165">
        <v>8.9622000000000007E-2</v>
      </c>
      <c r="I83" s="165"/>
      <c r="J83" s="165"/>
    </row>
    <row r="84" spans="1:10" s="61" customFormat="1" ht="12.75" customHeight="1">
      <c r="A84" s="128">
        <v>63</v>
      </c>
      <c r="B84" s="48"/>
      <c r="C84" s="38" t="s">
        <v>336</v>
      </c>
      <c r="D84" s="39">
        <v>1950</v>
      </c>
      <c r="E84" s="79"/>
      <c r="F84" s="79">
        <v>528.79999999999995</v>
      </c>
      <c r="G84" s="39">
        <v>2</v>
      </c>
      <c r="H84" s="165">
        <v>8.1351800000000002E-2</v>
      </c>
      <c r="I84" s="165"/>
      <c r="J84" s="165"/>
    </row>
    <row r="85" spans="1:10" s="61" customFormat="1" ht="12.75" customHeight="1">
      <c r="A85" s="128">
        <v>64</v>
      </c>
      <c r="B85" s="48"/>
      <c r="C85" s="38" t="s">
        <v>337</v>
      </c>
      <c r="D85" s="39">
        <v>1968</v>
      </c>
      <c r="E85" s="79"/>
      <c r="F85" s="79">
        <v>2543.6</v>
      </c>
      <c r="G85" s="39">
        <v>5</v>
      </c>
      <c r="H85" s="165">
        <v>0.21355479040815056</v>
      </c>
      <c r="I85" s="165"/>
      <c r="J85" s="165"/>
    </row>
    <row r="86" spans="1:10" s="61" customFormat="1" ht="12.75" customHeight="1">
      <c r="A86" s="128">
        <v>65</v>
      </c>
      <c r="B86" s="48"/>
      <c r="C86" s="38" t="s">
        <v>338</v>
      </c>
      <c r="D86" s="39">
        <v>1953</v>
      </c>
      <c r="E86" s="79"/>
      <c r="F86" s="79">
        <v>588</v>
      </c>
      <c r="G86" s="39">
        <v>2</v>
      </c>
      <c r="H86" s="165">
        <v>9.3066800000000005E-2</v>
      </c>
      <c r="I86" s="165"/>
      <c r="J86" s="165"/>
    </row>
    <row r="87" spans="1:10" s="61" customFormat="1" ht="12.75" customHeight="1">
      <c r="A87" s="128">
        <v>66</v>
      </c>
      <c r="B87" s="48"/>
      <c r="C87" s="38" t="s">
        <v>339</v>
      </c>
      <c r="D87" s="39">
        <v>1953</v>
      </c>
      <c r="E87" s="79"/>
      <c r="F87" s="79">
        <v>575.9</v>
      </c>
      <c r="G87" s="39">
        <v>2</v>
      </c>
      <c r="H87" s="165">
        <v>9.1220800000000005E-2</v>
      </c>
      <c r="I87" s="165"/>
      <c r="J87" s="165"/>
    </row>
    <row r="88" spans="1:10" s="61" customFormat="1" ht="12.75" customHeight="1">
      <c r="A88" s="128">
        <v>67</v>
      </c>
      <c r="B88" s="48"/>
      <c r="C88" s="38" t="s">
        <v>340</v>
      </c>
      <c r="D88" s="39">
        <v>1953</v>
      </c>
      <c r="E88" s="79"/>
      <c r="F88" s="79">
        <v>573.9</v>
      </c>
      <c r="G88" s="39">
        <v>2</v>
      </c>
      <c r="H88" s="165">
        <v>9.0894199999999994E-2</v>
      </c>
      <c r="I88" s="165"/>
      <c r="J88" s="165"/>
    </row>
    <row r="89" spans="1:10" s="61" customFormat="1" ht="12.75" customHeight="1">
      <c r="A89" s="128">
        <v>68</v>
      </c>
      <c r="B89" s="48"/>
      <c r="C89" s="38" t="s">
        <v>352</v>
      </c>
      <c r="D89" s="39">
        <v>1953</v>
      </c>
      <c r="E89" s="79"/>
      <c r="F89" s="79">
        <v>522.9</v>
      </c>
      <c r="G89" s="39">
        <v>2</v>
      </c>
      <c r="H89" s="165">
        <v>8.0414599999999989E-2</v>
      </c>
      <c r="I89" s="165"/>
      <c r="J89" s="165"/>
    </row>
    <row r="90" spans="1:10" s="61" customFormat="1" ht="12.75" customHeight="1">
      <c r="A90" s="128">
        <v>69</v>
      </c>
      <c r="B90" s="48"/>
      <c r="C90" s="38" t="s">
        <v>353</v>
      </c>
      <c r="D90" s="39">
        <v>1968</v>
      </c>
      <c r="E90" s="79"/>
      <c r="F90" s="79">
        <v>3180.3</v>
      </c>
      <c r="G90" s="39">
        <v>5</v>
      </c>
      <c r="H90" s="165">
        <v>0.2694744</v>
      </c>
      <c r="I90" s="165"/>
      <c r="J90" s="165"/>
    </row>
    <row r="91" spans="1:10" s="61" customFormat="1" ht="12.75" customHeight="1">
      <c r="A91" s="128">
        <v>70</v>
      </c>
      <c r="B91" s="48"/>
      <c r="C91" s="38" t="s">
        <v>354</v>
      </c>
      <c r="D91" s="39">
        <v>1958</v>
      </c>
      <c r="E91" s="79"/>
      <c r="F91" s="79">
        <v>493.9</v>
      </c>
      <c r="G91" s="39">
        <v>2</v>
      </c>
      <c r="H91" s="165">
        <v>7.9789800000000008E-2</v>
      </c>
      <c r="I91" s="165"/>
      <c r="J91" s="165"/>
    </row>
    <row r="92" spans="1:10" s="61" customFormat="1" ht="12.75" customHeight="1">
      <c r="A92" s="128">
        <v>71</v>
      </c>
      <c r="B92" s="48"/>
      <c r="C92" s="38" t="s">
        <v>355</v>
      </c>
      <c r="D92" s="39">
        <v>1953</v>
      </c>
      <c r="E92" s="79"/>
      <c r="F92" s="79">
        <v>529.29999999999995</v>
      </c>
      <c r="G92" s="39">
        <v>2</v>
      </c>
      <c r="H92" s="165">
        <v>8.1919800000000001E-2</v>
      </c>
      <c r="I92" s="165"/>
      <c r="J92" s="165"/>
    </row>
    <row r="93" spans="1:10" s="61" customFormat="1" ht="12.75" customHeight="1">
      <c r="A93" s="128">
        <v>72</v>
      </c>
      <c r="B93" s="48"/>
      <c r="C93" s="38" t="s">
        <v>356</v>
      </c>
      <c r="D93" s="39">
        <v>1957</v>
      </c>
      <c r="E93" s="79"/>
      <c r="F93" s="79">
        <v>619.6</v>
      </c>
      <c r="G93" s="39">
        <v>2</v>
      </c>
      <c r="H93" s="165">
        <v>9.8264000000000004E-2</v>
      </c>
      <c r="I93" s="165"/>
      <c r="J93" s="165"/>
    </row>
    <row r="94" spans="1:10" s="61" customFormat="1" ht="12.75" customHeight="1">
      <c r="A94" s="48"/>
      <c r="B94" s="37" t="s">
        <v>104</v>
      </c>
      <c r="C94" s="48"/>
      <c r="D94" s="48"/>
      <c r="E94" s="79"/>
      <c r="F94" s="79"/>
      <c r="G94" s="77"/>
      <c r="H94" s="165"/>
      <c r="I94" s="165"/>
      <c r="J94" s="165"/>
    </row>
    <row r="95" spans="1:10" s="61" customFormat="1" ht="12.75" customHeight="1">
      <c r="A95" s="128">
        <v>73</v>
      </c>
      <c r="B95" s="48"/>
      <c r="C95" s="38" t="s">
        <v>365</v>
      </c>
      <c r="D95" s="39">
        <v>1988</v>
      </c>
      <c r="E95" s="79"/>
      <c r="F95" s="79">
        <v>6455</v>
      </c>
      <c r="G95" s="39">
        <v>5</v>
      </c>
      <c r="H95" s="165">
        <v>0.57889504503697076</v>
      </c>
      <c r="I95" s="165"/>
      <c r="J95" s="165">
        <v>0.21990000000000001</v>
      </c>
    </row>
    <row r="96" spans="1:10" s="61" customFormat="1" ht="12.75" customHeight="1">
      <c r="A96" s="128">
        <v>74</v>
      </c>
      <c r="B96" s="48"/>
      <c r="C96" s="38" t="s">
        <v>443</v>
      </c>
      <c r="D96" s="39">
        <v>1985</v>
      </c>
      <c r="E96" s="79"/>
      <c r="F96" s="79">
        <v>5224.2</v>
      </c>
      <c r="G96" s="39">
        <v>5</v>
      </c>
      <c r="H96" s="165">
        <v>0.46249319999999999</v>
      </c>
      <c r="I96" s="165"/>
      <c r="J96" s="165">
        <v>0.1774</v>
      </c>
    </row>
    <row r="97" spans="1:10" s="61" customFormat="1" ht="12.75" customHeight="1">
      <c r="A97" s="128">
        <v>75</v>
      </c>
      <c r="B97" s="48"/>
      <c r="C97" s="38" t="s">
        <v>413</v>
      </c>
      <c r="D97" s="39">
        <v>1982</v>
      </c>
      <c r="E97" s="79"/>
      <c r="F97" s="79">
        <v>3234.1</v>
      </c>
      <c r="G97" s="39">
        <v>5</v>
      </c>
      <c r="H97" s="165">
        <v>0.27254811504018361</v>
      </c>
      <c r="I97" s="165"/>
      <c r="J97" s="165"/>
    </row>
    <row r="98" spans="1:10" s="61" customFormat="1" ht="12.75" customHeight="1">
      <c r="A98" s="128">
        <v>76</v>
      </c>
      <c r="B98" s="48"/>
      <c r="C98" s="38" t="s">
        <v>412</v>
      </c>
      <c r="D98" s="39">
        <v>1983</v>
      </c>
      <c r="E98" s="79"/>
      <c r="F98" s="79">
        <v>4559.3</v>
      </c>
      <c r="G98" s="39">
        <v>5</v>
      </c>
      <c r="H98" s="165">
        <v>0.3871901402053145</v>
      </c>
      <c r="I98" s="165"/>
      <c r="J98" s="165"/>
    </row>
    <row r="99" spans="1:10" s="61" customFormat="1" ht="12.75" customHeight="1">
      <c r="A99" s="128">
        <v>77</v>
      </c>
      <c r="B99" s="48"/>
      <c r="C99" s="38" t="s">
        <v>383</v>
      </c>
      <c r="D99" s="39">
        <v>1988</v>
      </c>
      <c r="E99" s="79"/>
      <c r="F99" s="79">
        <v>3397.5</v>
      </c>
      <c r="G99" s="39">
        <v>5</v>
      </c>
      <c r="H99" s="165">
        <v>0.30653220000000003</v>
      </c>
      <c r="I99" s="165"/>
      <c r="J99" s="165">
        <v>0.1109</v>
      </c>
    </row>
    <row r="100" spans="1:10" s="61" customFormat="1" ht="12.75" customHeight="1">
      <c r="A100" s="128">
        <v>78</v>
      </c>
      <c r="B100" s="48"/>
      <c r="C100" s="38" t="s">
        <v>411</v>
      </c>
      <c r="D100" s="39">
        <v>1982</v>
      </c>
      <c r="E100" s="79"/>
      <c r="F100" s="79">
        <v>3387.6</v>
      </c>
      <c r="G100" s="39">
        <v>5</v>
      </c>
      <c r="H100" s="165">
        <v>0.2831166</v>
      </c>
      <c r="I100" s="165"/>
      <c r="J100" s="165">
        <v>0.10920000000000001</v>
      </c>
    </row>
    <row r="101" spans="1:10" s="61" customFormat="1" ht="12.75" customHeight="1">
      <c r="A101" s="128">
        <v>79</v>
      </c>
      <c r="B101" s="48"/>
      <c r="C101" s="38" t="s">
        <v>376</v>
      </c>
      <c r="D101" s="39">
        <v>1993</v>
      </c>
      <c r="E101" s="79"/>
      <c r="F101" s="79">
        <v>3650.2</v>
      </c>
      <c r="G101" s="39">
        <v>5</v>
      </c>
      <c r="H101" s="165">
        <v>0.32315839594171941</v>
      </c>
      <c r="I101" s="165"/>
      <c r="J101" s="165">
        <v>0.15340000000000001</v>
      </c>
    </row>
    <row r="102" spans="1:10" s="61" customFormat="1" ht="12.75" customHeight="1">
      <c r="A102" s="128">
        <v>80</v>
      </c>
      <c r="B102" s="48"/>
      <c r="C102" s="38" t="s">
        <v>410</v>
      </c>
      <c r="D102" s="39">
        <v>1983</v>
      </c>
      <c r="E102" s="79"/>
      <c r="F102" s="79">
        <v>5188.7</v>
      </c>
      <c r="G102" s="39">
        <v>5</v>
      </c>
      <c r="H102" s="165">
        <v>0.45767279999999994</v>
      </c>
      <c r="I102" s="165"/>
      <c r="J102" s="165">
        <v>0.1774</v>
      </c>
    </row>
    <row r="103" spans="1:10" s="61" customFormat="1" ht="12.75" customHeight="1">
      <c r="A103" s="128">
        <v>81</v>
      </c>
      <c r="B103" s="48"/>
      <c r="C103" s="38" t="s">
        <v>299</v>
      </c>
      <c r="D103" s="39">
        <v>1960</v>
      </c>
      <c r="E103" s="79"/>
      <c r="F103" s="79">
        <v>1271.8</v>
      </c>
      <c r="G103" s="39">
        <v>3</v>
      </c>
      <c r="H103" s="165">
        <v>0.12920826420260098</v>
      </c>
      <c r="I103" s="165"/>
      <c r="J103" s="165">
        <v>4.2500000000000003E-2</v>
      </c>
    </row>
    <row r="104" spans="1:10" s="61" customFormat="1" ht="12.75" customHeight="1">
      <c r="A104" s="128">
        <v>82</v>
      </c>
      <c r="B104" s="48"/>
      <c r="C104" s="38" t="s">
        <v>409</v>
      </c>
      <c r="D104" s="39">
        <v>1991</v>
      </c>
      <c r="E104" s="79"/>
      <c r="F104" s="79">
        <v>1095.3</v>
      </c>
      <c r="G104" s="39">
        <v>3</v>
      </c>
      <c r="H104" s="165">
        <v>0.10760399999999999</v>
      </c>
      <c r="I104" s="165"/>
      <c r="J104" s="165">
        <v>3.3300000000000003E-2</v>
      </c>
    </row>
    <row r="105" spans="1:10" s="61" customFormat="1" ht="12.75" customHeight="1">
      <c r="A105" s="128">
        <v>83</v>
      </c>
      <c r="B105" s="48"/>
      <c r="C105" s="38" t="s">
        <v>341</v>
      </c>
      <c r="D105" s="39">
        <v>1980</v>
      </c>
      <c r="E105" s="79"/>
      <c r="F105" s="79">
        <v>2732.7</v>
      </c>
      <c r="G105" s="39">
        <v>5</v>
      </c>
      <c r="H105" s="165">
        <v>0.22609792156504871</v>
      </c>
      <c r="I105" s="165"/>
      <c r="J105" s="165">
        <v>8.7400000000000005E-2</v>
      </c>
    </row>
    <row r="106" spans="1:10" s="61" customFormat="1" ht="12.75" customHeight="1">
      <c r="A106" s="48"/>
      <c r="B106" s="37" t="s">
        <v>110</v>
      </c>
      <c r="C106" s="48"/>
      <c r="D106" s="48"/>
      <c r="E106" s="79"/>
      <c r="F106" s="79"/>
      <c r="G106" s="77"/>
      <c r="H106" s="165"/>
      <c r="I106" s="165"/>
      <c r="J106" s="165"/>
    </row>
    <row r="107" spans="1:10" s="61" customFormat="1" ht="12.75" customHeight="1">
      <c r="A107" s="128">
        <v>84</v>
      </c>
      <c r="B107" s="48"/>
      <c r="C107" s="38" t="s">
        <v>395</v>
      </c>
      <c r="D107" s="39">
        <v>1993</v>
      </c>
      <c r="E107" s="147">
        <v>620</v>
      </c>
      <c r="F107" s="147">
        <v>171.9</v>
      </c>
      <c r="G107" s="39">
        <v>1</v>
      </c>
      <c r="H107" s="165">
        <v>2.6472600000000002E-2</v>
      </c>
      <c r="I107" s="165"/>
      <c r="J107" s="165"/>
    </row>
    <row r="108" spans="1:10" s="61" customFormat="1" ht="12.75" customHeight="1">
      <c r="A108" s="128">
        <v>85</v>
      </c>
      <c r="B108" s="48"/>
      <c r="C108" s="38" t="s">
        <v>396</v>
      </c>
      <c r="D108" s="39">
        <v>1952</v>
      </c>
      <c r="E108" s="147">
        <v>395</v>
      </c>
      <c r="F108" s="147">
        <v>89</v>
      </c>
      <c r="G108" s="39">
        <v>1</v>
      </c>
      <c r="H108" s="165">
        <v>1.3705999999999998E-2</v>
      </c>
      <c r="I108" s="165"/>
      <c r="J108" s="165"/>
    </row>
    <row r="109" spans="1:10" s="61" customFormat="1" ht="12.75" customHeight="1">
      <c r="A109" s="128">
        <v>86</v>
      </c>
      <c r="B109" s="48"/>
      <c r="C109" s="38" t="s">
        <v>397</v>
      </c>
      <c r="D109" s="39"/>
      <c r="E109" s="147"/>
      <c r="F109" s="147">
        <v>180.6</v>
      </c>
      <c r="G109" s="39">
        <v>1</v>
      </c>
      <c r="H109" s="165">
        <v>2.7812399999999994E-2</v>
      </c>
      <c r="I109" s="165"/>
      <c r="J109" s="165"/>
    </row>
    <row r="110" spans="1:10" s="61" customFormat="1" ht="12.75" customHeight="1">
      <c r="A110" s="128">
        <v>87</v>
      </c>
      <c r="B110" s="48"/>
      <c r="C110" s="38" t="s">
        <v>398</v>
      </c>
      <c r="D110" s="39">
        <v>1952</v>
      </c>
      <c r="E110" s="147">
        <v>528</v>
      </c>
      <c r="F110" s="147">
        <v>94.5</v>
      </c>
      <c r="G110" s="39">
        <v>1</v>
      </c>
      <c r="H110" s="165">
        <v>1.4553E-2</v>
      </c>
      <c r="I110" s="165"/>
      <c r="J110" s="165"/>
    </row>
    <row r="111" spans="1:10" s="61" customFormat="1" ht="12.75" customHeight="1">
      <c r="A111" s="128">
        <v>88</v>
      </c>
      <c r="B111" s="48"/>
      <c r="C111" s="38" t="s">
        <v>399</v>
      </c>
      <c r="D111" s="39">
        <v>1986</v>
      </c>
      <c r="E111" s="147">
        <v>615</v>
      </c>
      <c r="F111" s="147">
        <v>164.9</v>
      </c>
      <c r="G111" s="39">
        <v>1</v>
      </c>
      <c r="H111" s="165">
        <v>2.5394600000000007E-2</v>
      </c>
      <c r="I111" s="165"/>
      <c r="J111" s="165"/>
    </row>
    <row r="112" spans="1:10" s="61" customFormat="1" ht="12.75" customHeight="1">
      <c r="A112" s="128">
        <v>89</v>
      </c>
      <c r="B112" s="48"/>
      <c r="C112" s="38" t="s">
        <v>400</v>
      </c>
      <c r="D112" s="39">
        <v>1952</v>
      </c>
      <c r="E112" s="147">
        <v>472</v>
      </c>
      <c r="F112" s="147">
        <v>93.8</v>
      </c>
      <c r="G112" s="39">
        <v>1</v>
      </c>
      <c r="H112" s="165">
        <v>1.4445199999999998E-2</v>
      </c>
      <c r="I112" s="165"/>
      <c r="J112" s="165"/>
    </row>
    <row r="113" spans="1:10" s="61" customFormat="1" ht="12.75" customHeight="1">
      <c r="A113" s="128">
        <v>90</v>
      </c>
      <c r="B113" s="48"/>
      <c r="C113" s="38" t="s">
        <v>401</v>
      </c>
      <c r="D113" s="39"/>
      <c r="E113" s="147"/>
      <c r="F113" s="147">
        <v>155</v>
      </c>
      <c r="G113" s="39">
        <v>1</v>
      </c>
      <c r="H113" s="165">
        <v>2.2009999999999998E-2</v>
      </c>
      <c r="I113" s="165"/>
      <c r="J113" s="165"/>
    </row>
    <row r="114" spans="1:10" s="61" customFormat="1" ht="12.75" customHeight="1">
      <c r="A114" s="128">
        <v>91</v>
      </c>
      <c r="B114" s="48"/>
      <c r="C114" s="38" t="s">
        <v>402</v>
      </c>
      <c r="D114" s="39">
        <v>1949</v>
      </c>
      <c r="E114" s="147">
        <v>193</v>
      </c>
      <c r="F114" s="147">
        <v>53.4</v>
      </c>
      <c r="G114" s="39">
        <v>1</v>
      </c>
      <c r="H114" s="165">
        <v>8.223600000000001E-3</v>
      </c>
      <c r="I114" s="165"/>
      <c r="J114" s="165"/>
    </row>
    <row r="115" spans="1:10" s="61" customFormat="1" ht="12.75" customHeight="1">
      <c r="A115" s="128">
        <v>92</v>
      </c>
      <c r="B115" s="48"/>
      <c r="C115" s="38" t="s">
        <v>403</v>
      </c>
      <c r="D115" s="39">
        <v>1992</v>
      </c>
      <c r="E115" s="147">
        <v>647</v>
      </c>
      <c r="F115" s="147">
        <v>174.3</v>
      </c>
      <c r="G115" s="39">
        <v>1</v>
      </c>
      <c r="H115" s="165">
        <v>2.68422E-2</v>
      </c>
      <c r="I115" s="165"/>
      <c r="J115" s="165">
        <v>3.0999999999999999E-3</v>
      </c>
    </row>
    <row r="116" spans="1:10" s="61" customFormat="1" ht="12.75" customHeight="1">
      <c r="A116" s="128">
        <v>93</v>
      </c>
      <c r="B116" s="48"/>
      <c r="C116" s="38" t="s">
        <v>404</v>
      </c>
      <c r="D116" s="39">
        <v>1994</v>
      </c>
      <c r="E116" s="147">
        <v>784.2</v>
      </c>
      <c r="F116" s="147">
        <v>130.69999999999999</v>
      </c>
      <c r="G116" s="39">
        <v>1</v>
      </c>
      <c r="H116" s="165">
        <v>2.0127799999999998E-2</v>
      </c>
      <c r="I116" s="165"/>
      <c r="J116" s="165">
        <v>1.6000000000000001E-3</v>
      </c>
    </row>
    <row r="117" spans="1:10" s="61" customFormat="1" ht="12.75" customHeight="1">
      <c r="A117" s="128">
        <v>94</v>
      </c>
      <c r="B117" s="48"/>
      <c r="C117" s="38" t="s">
        <v>405</v>
      </c>
      <c r="D117" s="39">
        <v>1993</v>
      </c>
      <c r="E117" s="147">
        <v>624</v>
      </c>
      <c r="F117" s="147">
        <v>175.5</v>
      </c>
      <c r="G117" s="39">
        <v>1</v>
      </c>
      <c r="H117" s="165">
        <v>2.7026999999999995E-2</v>
      </c>
      <c r="I117" s="165"/>
      <c r="J117" s="165">
        <v>3.0999999999999999E-3</v>
      </c>
    </row>
    <row r="118" spans="1:10" s="61" customFormat="1" ht="12.75" customHeight="1">
      <c r="A118" s="128">
        <v>95</v>
      </c>
      <c r="B118" s="48"/>
      <c r="C118" s="38" t="s">
        <v>406</v>
      </c>
      <c r="D118" s="39">
        <v>1995</v>
      </c>
      <c r="E118" s="147">
        <v>639</v>
      </c>
      <c r="F118" s="147">
        <v>174.2</v>
      </c>
      <c r="G118" s="39">
        <v>1</v>
      </c>
      <c r="H118" s="165">
        <v>2.6826799999999998E-2</v>
      </c>
      <c r="I118" s="165"/>
      <c r="J118" s="165">
        <v>1.6000000000000001E-3</v>
      </c>
    </row>
    <row r="119" spans="1:10" s="61" customFormat="1" ht="12.75" customHeight="1">
      <c r="A119" s="128">
        <v>96</v>
      </c>
      <c r="B119" s="48"/>
      <c r="C119" s="38" t="s">
        <v>394</v>
      </c>
      <c r="D119" s="39">
        <v>1957</v>
      </c>
      <c r="E119" s="147">
        <v>332</v>
      </c>
      <c r="F119" s="147">
        <v>84.8</v>
      </c>
      <c r="G119" s="39">
        <v>1</v>
      </c>
      <c r="H119" s="165">
        <v>1.3059199999999998E-2</v>
      </c>
      <c r="I119" s="165"/>
      <c r="J119" s="165"/>
    </row>
    <row r="120" spans="1:10" s="61" customFormat="1" ht="12.75" customHeight="1">
      <c r="A120" s="128">
        <v>97</v>
      </c>
      <c r="B120" s="48"/>
      <c r="C120" s="38" t="s">
        <v>393</v>
      </c>
      <c r="D120" s="39">
        <v>1958</v>
      </c>
      <c r="E120" s="147">
        <v>317</v>
      </c>
      <c r="F120" s="147">
        <v>85.3</v>
      </c>
      <c r="G120" s="39">
        <v>1</v>
      </c>
      <c r="H120" s="165">
        <v>1.3136199999999999E-2</v>
      </c>
      <c r="I120" s="165"/>
      <c r="J120" s="165"/>
    </row>
    <row r="121" spans="1:10" s="61" customFormat="1" ht="12.75" customHeight="1">
      <c r="A121" s="128">
        <v>98</v>
      </c>
      <c r="B121" s="48"/>
      <c r="C121" s="38" t="s">
        <v>318</v>
      </c>
      <c r="D121" s="39"/>
      <c r="E121" s="147"/>
      <c r="F121" s="147">
        <v>110</v>
      </c>
      <c r="G121" s="39">
        <v>2</v>
      </c>
      <c r="H121" s="165">
        <v>1.562E-2</v>
      </c>
      <c r="I121" s="165"/>
      <c r="J121" s="165"/>
    </row>
    <row r="122" spans="1:10" s="61" customFormat="1" ht="12.75" customHeight="1">
      <c r="A122" s="128">
        <v>99</v>
      </c>
      <c r="B122" s="48"/>
      <c r="C122" s="38" t="s">
        <v>319</v>
      </c>
      <c r="D122" s="39">
        <v>1957</v>
      </c>
      <c r="E122" s="147">
        <v>333</v>
      </c>
      <c r="F122" s="147">
        <v>91.3</v>
      </c>
      <c r="G122" s="39">
        <v>1</v>
      </c>
      <c r="H122" s="165">
        <v>1.40602E-2</v>
      </c>
      <c r="I122" s="165"/>
      <c r="J122" s="165"/>
    </row>
    <row r="123" spans="1:10" s="61" customFormat="1" ht="12.75" customHeight="1">
      <c r="A123" s="128">
        <v>100</v>
      </c>
      <c r="B123" s="48"/>
      <c r="C123" s="38" t="s">
        <v>440</v>
      </c>
      <c r="D123" s="39"/>
      <c r="E123" s="147"/>
      <c r="F123" s="147">
        <v>66.5</v>
      </c>
      <c r="G123" s="39">
        <v>1</v>
      </c>
      <c r="H123" s="165">
        <v>1.0241E-2</v>
      </c>
      <c r="I123" s="165"/>
      <c r="J123" s="165"/>
    </row>
    <row r="124" spans="1:10" s="61" customFormat="1" ht="12.75" customHeight="1">
      <c r="A124" s="128">
        <v>101</v>
      </c>
      <c r="B124" s="48"/>
      <c r="C124" s="38" t="s">
        <v>441</v>
      </c>
      <c r="D124" s="39"/>
      <c r="E124" s="147"/>
      <c r="F124" s="147">
        <v>110.5</v>
      </c>
      <c r="G124" s="39">
        <v>1</v>
      </c>
      <c r="H124" s="165">
        <v>1.7017000000000001E-2</v>
      </c>
      <c r="I124" s="165"/>
      <c r="J124" s="165"/>
    </row>
    <row r="125" spans="1:10" s="61" customFormat="1" ht="12.75" customHeight="1">
      <c r="A125" s="128">
        <v>102</v>
      </c>
      <c r="B125" s="48"/>
      <c r="C125" s="38" t="s">
        <v>442</v>
      </c>
      <c r="D125" s="39"/>
      <c r="E125" s="147"/>
      <c r="F125" s="147">
        <v>124.3</v>
      </c>
      <c r="G125" s="39">
        <v>1</v>
      </c>
      <c r="H125" s="165">
        <v>1.9142200000000002E-2</v>
      </c>
      <c r="I125" s="165"/>
      <c r="J125" s="165"/>
    </row>
    <row r="126" spans="1:10" s="61" customFormat="1" ht="12.75" customHeight="1">
      <c r="A126" s="128">
        <v>103</v>
      </c>
      <c r="B126" s="48"/>
      <c r="C126" s="38" t="s">
        <v>323</v>
      </c>
      <c r="D126" s="39">
        <v>1957</v>
      </c>
      <c r="E126" s="147">
        <v>270</v>
      </c>
      <c r="F126" s="147">
        <v>71</v>
      </c>
      <c r="G126" s="39">
        <v>1</v>
      </c>
      <c r="H126" s="165">
        <v>1.0933999999999999E-2</v>
      </c>
      <c r="I126" s="165"/>
      <c r="J126" s="165"/>
    </row>
    <row r="127" spans="1:10" s="61" customFormat="1" ht="12.75" customHeight="1">
      <c r="A127" s="128">
        <v>104</v>
      </c>
      <c r="B127" s="48"/>
      <c r="C127" s="38" t="s">
        <v>324</v>
      </c>
      <c r="D127" s="39"/>
      <c r="E127" s="147"/>
      <c r="F127" s="147">
        <v>104.9</v>
      </c>
      <c r="G127" s="39">
        <v>1</v>
      </c>
      <c r="H127" s="165">
        <v>1.6154600000000002E-2</v>
      </c>
      <c r="I127" s="165"/>
      <c r="J127" s="165"/>
    </row>
    <row r="128" spans="1:10" s="61" customFormat="1" ht="12.75" customHeight="1">
      <c r="A128" s="128">
        <v>105</v>
      </c>
      <c r="B128" s="48"/>
      <c r="C128" s="38" t="s">
        <v>325</v>
      </c>
      <c r="D128" s="39">
        <v>1957</v>
      </c>
      <c r="E128" s="147">
        <v>709</v>
      </c>
      <c r="F128" s="147">
        <v>167.8</v>
      </c>
      <c r="G128" s="39">
        <v>1</v>
      </c>
      <c r="H128" s="165">
        <v>2.5841200000000002E-2</v>
      </c>
      <c r="I128" s="165"/>
      <c r="J128" s="165"/>
    </row>
    <row r="129" spans="1:10" s="61" customFormat="1" ht="12.75" customHeight="1">
      <c r="A129" s="128">
        <v>106</v>
      </c>
      <c r="B129" s="48"/>
      <c r="C129" s="38" t="s">
        <v>326</v>
      </c>
      <c r="D129" s="39">
        <v>1953</v>
      </c>
      <c r="E129" s="147">
        <v>575.4</v>
      </c>
      <c r="F129" s="147">
        <v>137</v>
      </c>
      <c r="G129" s="39">
        <v>1</v>
      </c>
      <c r="H129" s="165">
        <v>2.1097999999999999E-2</v>
      </c>
      <c r="I129" s="165"/>
      <c r="J129" s="165"/>
    </row>
    <row r="130" spans="1:10" s="61" customFormat="1" ht="12.75" customHeight="1">
      <c r="A130" s="128">
        <v>107</v>
      </c>
      <c r="B130" s="48"/>
      <c r="C130" s="38" t="s">
        <v>392</v>
      </c>
      <c r="D130" s="39">
        <v>1953</v>
      </c>
      <c r="E130" s="147">
        <v>147.19999999999999</v>
      </c>
      <c r="F130" s="147">
        <v>74.5</v>
      </c>
      <c r="G130" s="39">
        <v>1</v>
      </c>
      <c r="H130" s="165">
        <v>1.1473000000000001E-2</v>
      </c>
      <c r="I130" s="165"/>
      <c r="J130" s="165"/>
    </row>
    <row r="131" spans="1:10" s="61" customFormat="1" ht="12.75" customHeight="1">
      <c r="A131" s="128">
        <v>108</v>
      </c>
      <c r="B131" s="48"/>
      <c r="C131" s="38" t="s">
        <v>342</v>
      </c>
      <c r="D131" s="39">
        <v>1995</v>
      </c>
      <c r="E131" s="147">
        <v>766</v>
      </c>
      <c r="F131" s="147">
        <v>189.6</v>
      </c>
      <c r="G131" s="39">
        <v>1</v>
      </c>
      <c r="H131" s="165">
        <v>2.9198399999999999E-2</v>
      </c>
      <c r="I131" s="165"/>
      <c r="J131" s="165"/>
    </row>
    <row r="132" spans="1:10" s="61" customFormat="1" ht="12.75" customHeight="1">
      <c r="A132" s="128">
        <v>109</v>
      </c>
      <c r="B132" s="48"/>
      <c r="C132" s="38" t="s">
        <v>343</v>
      </c>
      <c r="D132" s="39">
        <v>1988</v>
      </c>
      <c r="E132" s="147">
        <v>668</v>
      </c>
      <c r="F132" s="147">
        <v>180.8</v>
      </c>
      <c r="G132" s="39">
        <v>1</v>
      </c>
      <c r="H132" s="165">
        <v>2.7843200000000002E-2</v>
      </c>
      <c r="I132" s="165"/>
      <c r="J132" s="165"/>
    </row>
    <row r="133" spans="1:10" s="61" customFormat="1" ht="12.75" customHeight="1">
      <c r="A133" s="128">
        <v>110</v>
      </c>
      <c r="B133" s="48"/>
      <c r="C133" s="38" t="s">
        <v>344</v>
      </c>
      <c r="D133" s="39"/>
      <c r="E133" s="147"/>
      <c r="F133" s="147">
        <v>185.7</v>
      </c>
      <c r="G133" s="39">
        <v>1</v>
      </c>
      <c r="H133" s="165">
        <v>2.85978E-2</v>
      </c>
      <c r="I133" s="165"/>
      <c r="J133" s="165"/>
    </row>
    <row r="134" spans="1:10" s="61" customFormat="1" ht="12.75" customHeight="1">
      <c r="A134" s="128">
        <v>111</v>
      </c>
      <c r="B134" s="48"/>
      <c r="C134" s="38" t="s">
        <v>345</v>
      </c>
      <c r="D134" s="39">
        <v>1992</v>
      </c>
      <c r="E134" s="147">
        <v>591</v>
      </c>
      <c r="F134" s="147">
        <v>183</v>
      </c>
      <c r="G134" s="39">
        <v>1</v>
      </c>
      <c r="H134" s="165">
        <v>2.8182000000000002E-2</v>
      </c>
      <c r="I134" s="165"/>
      <c r="J134" s="165"/>
    </row>
    <row r="135" spans="1:10" s="61" customFormat="1" ht="12.75" customHeight="1">
      <c r="A135" s="128">
        <v>112</v>
      </c>
      <c r="B135" s="48"/>
      <c r="C135" s="38" t="s">
        <v>346</v>
      </c>
      <c r="D135" s="39"/>
      <c r="E135" s="147"/>
      <c r="F135" s="147">
        <v>202.1</v>
      </c>
      <c r="G135" s="39">
        <v>1</v>
      </c>
      <c r="H135" s="165">
        <v>3.1123399999999999E-2</v>
      </c>
      <c r="I135" s="165"/>
      <c r="J135" s="165"/>
    </row>
    <row r="136" spans="1:10" s="61" customFormat="1" ht="12.75" customHeight="1">
      <c r="A136" s="128">
        <v>113</v>
      </c>
      <c r="B136" s="48"/>
      <c r="C136" s="38" t="s">
        <v>347</v>
      </c>
      <c r="D136" s="39">
        <v>1991</v>
      </c>
      <c r="E136" s="147">
        <v>662</v>
      </c>
      <c r="F136" s="147">
        <v>173.7</v>
      </c>
      <c r="G136" s="39">
        <v>1</v>
      </c>
      <c r="H136" s="165">
        <v>2.6749799999999997E-2</v>
      </c>
      <c r="I136" s="165"/>
      <c r="J136" s="165"/>
    </row>
    <row r="137" spans="1:10" s="61" customFormat="1" ht="12.75" customHeight="1">
      <c r="A137" s="128">
        <v>114</v>
      </c>
      <c r="B137" s="48"/>
      <c r="C137" s="38" t="s">
        <v>348</v>
      </c>
      <c r="D137" s="39">
        <v>1991</v>
      </c>
      <c r="E137" s="147">
        <v>615</v>
      </c>
      <c r="F137" s="147">
        <v>179.3</v>
      </c>
      <c r="G137" s="39">
        <v>1</v>
      </c>
      <c r="H137" s="165">
        <v>2.76122E-2</v>
      </c>
      <c r="I137" s="165"/>
      <c r="J137" s="165"/>
    </row>
    <row r="138" spans="1:10" s="61" customFormat="1" ht="12.75" customHeight="1">
      <c r="A138" s="128">
        <v>115</v>
      </c>
      <c r="B138" s="48"/>
      <c r="C138" s="38" t="s">
        <v>349</v>
      </c>
      <c r="D138" s="39">
        <v>1957</v>
      </c>
      <c r="E138" s="147">
        <v>215</v>
      </c>
      <c r="F138" s="147">
        <v>60</v>
      </c>
      <c r="G138" s="39">
        <v>1</v>
      </c>
      <c r="H138" s="165">
        <v>9.2399999999999999E-3</v>
      </c>
      <c r="I138" s="165"/>
      <c r="J138" s="165"/>
    </row>
    <row r="139" spans="1:10" s="61" customFormat="1" ht="12.75" customHeight="1">
      <c r="A139" s="128">
        <v>116</v>
      </c>
      <c r="B139" s="48"/>
      <c r="C139" s="38" t="s">
        <v>350</v>
      </c>
      <c r="D139" s="39">
        <v>1957</v>
      </c>
      <c r="E139" s="147">
        <v>235</v>
      </c>
      <c r="F139" s="147">
        <v>41.1</v>
      </c>
      <c r="G139" s="39">
        <v>1</v>
      </c>
      <c r="H139" s="165">
        <v>6.3294000000000007E-3</v>
      </c>
      <c r="I139" s="165"/>
      <c r="J139" s="165"/>
    </row>
    <row r="140" spans="1:10" s="61" customFormat="1" ht="12.75" customHeight="1">
      <c r="A140" s="128">
        <v>117</v>
      </c>
      <c r="B140" s="48"/>
      <c r="C140" s="38" t="s">
        <v>351</v>
      </c>
      <c r="D140" s="39">
        <v>1958</v>
      </c>
      <c r="E140" s="147">
        <v>276</v>
      </c>
      <c r="F140" s="147">
        <v>63.3</v>
      </c>
      <c r="G140" s="39">
        <v>1</v>
      </c>
      <c r="H140" s="165">
        <v>9.7481999999999985E-3</v>
      </c>
      <c r="I140" s="165"/>
      <c r="J140" s="165"/>
    </row>
    <row r="141" spans="1:10" s="61" customFormat="1" ht="12.75" customHeight="1">
      <c r="A141" s="128">
        <v>118</v>
      </c>
      <c r="B141" s="48"/>
      <c r="C141" s="38" t="s">
        <v>391</v>
      </c>
      <c r="D141" s="39">
        <v>1953</v>
      </c>
      <c r="E141" s="147">
        <v>557</v>
      </c>
      <c r="F141" s="147">
        <v>68.2</v>
      </c>
      <c r="G141" s="39">
        <v>1</v>
      </c>
      <c r="H141" s="165">
        <v>1.0502800000000001E-2</v>
      </c>
      <c r="I141" s="165"/>
      <c r="J141" s="165">
        <v>1.6000000000000001E-3</v>
      </c>
    </row>
    <row r="142" spans="1:10" s="61" customFormat="1" ht="12.75" customHeight="1">
      <c r="A142" s="128">
        <v>119</v>
      </c>
      <c r="B142" s="48"/>
      <c r="C142" s="38" t="s">
        <v>435</v>
      </c>
      <c r="D142" s="39">
        <v>1996</v>
      </c>
      <c r="E142" s="147">
        <v>731</v>
      </c>
      <c r="F142" s="147">
        <v>201.3</v>
      </c>
      <c r="G142" s="39">
        <v>1</v>
      </c>
      <c r="H142" s="165">
        <v>3.1000200000000002E-2</v>
      </c>
      <c r="I142" s="165"/>
      <c r="J142" s="165"/>
    </row>
    <row r="143" spans="1:10" s="61" customFormat="1" ht="12.75" customHeight="1">
      <c r="A143" s="128">
        <v>120</v>
      </c>
      <c r="B143" s="48"/>
      <c r="C143" s="38" t="s">
        <v>436</v>
      </c>
      <c r="D143" s="39">
        <v>1992</v>
      </c>
      <c r="E143" s="147">
        <v>572</v>
      </c>
      <c r="F143" s="147">
        <v>167.6</v>
      </c>
      <c r="G143" s="39">
        <v>1</v>
      </c>
      <c r="H143" s="165">
        <v>2.5810399999999997E-2</v>
      </c>
      <c r="I143" s="165"/>
      <c r="J143" s="165"/>
    </row>
    <row r="144" spans="1:10" s="61" customFormat="1" ht="12.75" customHeight="1">
      <c r="A144" s="128">
        <v>121</v>
      </c>
      <c r="B144" s="48"/>
      <c r="C144" s="38" t="s">
        <v>437</v>
      </c>
      <c r="D144" s="39">
        <v>1952</v>
      </c>
      <c r="E144" s="147">
        <v>474</v>
      </c>
      <c r="F144" s="147">
        <v>95.8</v>
      </c>
      <c r="G144" s="39">
        <v>1</v>
      </c>
      <c r="H144" s="165">
        <v>1.4753200000000001E-2</v>
      </c>
      <c r="I144" s="165"/>
      <c r="J144" s="165"/>
    </row>
    <row r="145" spans="1:10" s="61" customFormat="1" ht="12.75" customHeight="1">
      <c r="A145" s="128">
        <v>122</v>
      </c>
      <c r="B145" s="48"/>
      <c r="C145" s="38" t="s">
        <v>438</v>
      </c>
      <c r="D145" s="39">
        <v>1952</v>
      </c>
      <c r="E145" s="147">
        <v>473</v>
      </c>
      <c r="F145" s="147">
        <v>50.2</v>
      </c>
      <c r="G145" s="39">
        <v>1</v>
      </c>
      <c r="H145" s="165">
        <v>7.7307999999999995E-3</v>
      </c>
      <c r="I145" s="165"/>
      <c r="J145" s="165"/>
    </row>
    <row r="146" spans="1:10" s="61" customFormat="1" ht="12.75" customHeight="1">
      <c r="A146" s="128">
        <v>123</v>
      </c>
      <c r="B146" s="48"/>
      <c r="C146" s="38" t="s">
        <v>438</v>
      </c>
      <c r="D146" s="39">
        <v>1952</v>
      </c>
      <c r="E146" s="147">
        <v>464</v>
      </c>
      <c r="F146" s="147">
        <v>94.7</v>
      </c>
      <c r="G146" s="39">
        <v>1</v>
      </c>
      <c r="H146" s="165">
        <v>1.4583800000000003E-2</v>
      </c>
      <c r="I146" s="165"/>
      <c r="J146" s="165"/>
    </row>
    <row r="147" spans="1:10" s="61" customFormat="1" ht="12.75" customHeight="1">
      <c r="A147" s="128">
        <v>124</v>
      </c>
      <c r="B147" s="48"/>
      <c r="C147" s="38" t="s">
        <v>357</v>
      </c>
      <c r="D147" s="39">
        <v>1958</v>
      </c>
      <c r="E147" s="147">
        <v>320</v>
      </c>
      <c r="F147" s="147">
        <v>84.6</v>
      </c>
      <c r="G147" s="39">
        <v>1</v>
      </c>
      <c r="H147" s="165">
        <v>1.3028399999999999E-2</v>
      </c>
      <c r="I147" s="165"/>
      <c r="J147" s="165"/>
    </row>
    <row r="148" spans="1:10" s="61" customFormat="1" ht="12.75" customHeight="1">
      <c r="A148" s="128">
        <v>125</v>
      </c>
      <c r="B148" s="48"/>
      <c r="C148" s="38" t="s">
        <v>358</v>
      </c>
      <c r="D148" s="39">
        <v>1957</v>
      </c>
      <c r="E148" s="147">
        <v>326</v>
      </c>
      <c r="F148" s="147">
        <v>88.1</v>
      </c>
      <c r="G148" s="39">
        <v>1</v>
      </c>
      <c r="H148" s="165">
        <v>1.3567400000000002E-2</v>
      </c>
      <c r="I148" s="165"/>
      <c r="J148" s="165"/>
    </row>
    <row r="149" spans="1:10" s="61" customFormat="1" ht="12.75" customHeight="1">
      <c r="A149" s="128">
        <v>126</v>
      </c>
      <c r="B149" s="48"/>
      <c r="C149" s="38" t="s">
        <v>359</v>
      </c>
      <c r="D149" s="39">
        <v>1957</v>
      </c>
      <c r="E149" s="147">
        <v>319</v>
      </c>
      <c r="F149" s="147">
        <v>84.8</v>
      </c>
      <c r="G149" s="39">
        <v>1</v>
      </c>
      <c r="H149" s="165">
        <v>1.3059199999999998E-2</v>
      </c>
      <c r="I149" s="165"/>
      <c r="J149" s="165"/>
    </row>
    <row r="150" spans="1:10" s="61" customFormat="1" ht="12.75" customHeight="1">
      <c r="A150" s="128">
        <v>127</v>
      </c>
      <c r="B150" s="48"/>
      <c r="C150" s="40" t="s">
        <v>360</v>
      </c>
      <c r="D150" s="127">
        <v>1957</v>
      </c>
      <c r="E150" s="148">
        <v>312</v>
      </c>
      <c r="F150" s="148">
        <v>86.4</v>
      </c>
      <c r="G150" s="127">
        <v>1</v>
      </c>
      <c r="H150" s="165">
        <v>1.3305600000000001E-2</v>
      </c>
      <c r="I150" s="165"/>
      <c r="J150" s="165"/>
    </row>
    <row r="151" spans="1:10" s="82" customFormat="1" ht="15" customHeight="1">
      <c r="A151" s="237" t="s">
        <v>426</v>
      </c>
      <c r="B151" s="238"/>
      <c r="C151" s="238"/>
      <c r="D151" s="239"/>
      <c r="E151" s="81">
        <f>SUM(E21:E150)</f>
        <v>16776.8</v>
      </c>
      <c r="F151" s="81">
        <f>SUM(F21:F150)</f>
        <v>117647.60000000002</v>
      </c>
      <c r="G151" s="81"/>
      <c r="H151" s="167">
        <f>SUM(H21:H150)</f>
        <v>12.192494444087133</v>
      </c>
      <c r="I151" s="167">
        <f>SUM(I21:I150)</f>
        <v>0</v>
      </c>
      <c r="J151" s="167">
        <f>SUM(J21:J150)</f>
        <v>2.1700999999999997</v>
      </c>
    </row>
    <row r="152" spans="1:10" s="62" customFormat="1">
      <c r="A152" s="51"/>
      <c r="B152" s="52"/>
      <c r="C152" s="46" t="s">
        <v>98</v>
      </c>
      <c r="D152" s="59"/>
      <c r="E152" s="149"/>
      <c r="F152" s="150"/>
      <c r="G152" s="80"/>
      <c r="H152" s="171"/>
      <c r="I152" s="171"/>
      <c r="J152" s="172"/>
    </row>
    <row r="153" spans="1:10" s="61" customFormat="1" ht="12.75" customHeight="1">
      <c r="A153" s="128">
        <v>128</v>
      </c>
      <c r="B153" s="74" t="s">
        <v>111</v>
      </c>
      <c r="C153" s="144" t="s">
        <v>275</v>
      </c>
      <c r="D153" s="128">
        <v>1964</v>
      </c>
      <c r="E153" s="151">
        <v>19488</v>
      </c>
      <c r="F153" s="151">
        <v>4196.1000000000004</v>
      </c>
      <c r="G153" s="128">
        <v>3</v>
      </c>
      <c r="H153" s="165">
        <v>0.362761461216</v>
      </c>
      <c r="I153" s="173"/>
      <c r="J153" s="165"/>
    </row>
    <row r="154" spans="1:10" s="61" customFormat="1" ht="12.75" customHeight="1">
      <c r="A154" s="128">
        <v>129</v>
      </c>
      <c r="B154" s="74" t="s">
        <v>199</v>
      </c>
      <c r="C154" s="144" t="s">
        <v>390</v>
      </c>
      <c r="D154" s="128">
        <v>1975</v>
      </c>
      <c r="E154" s="79"/>
      <c r="F154" s="79"/>
      <c r="G154" s="128">
        <v>5</v>
      </c>
      <c r="H154" s="165">
        <v>7.9963445759999984E-3</v>
      </c>
      <c r="I154" s="173"/>
      <c r="J154" s="165"/>
    </row>
    <row r="155" spans="1:10" s="61" customFormat="1" ht="12.75" customHeight="1">
      <c r="A155" s="105"/>
      <c r="B155" s="117" t="s">
        <v>420</v>
      </c>
      <c r="C155" s="118"/>
      <c r="D155" s="128"/>
      <c r="E155" s="108"/>
      <c r="F155" s="108"/>
      <c r="G155" s="128"/>
      <c r="H155" s="174"/>
      <c r="I155" s="173"/>
      <c r="J155" s="174"/>
    </row>
    <row r="156" spans="1:10" s="61" customFormat="1" ht="12.75" customHeight="1">
      <c r="A156" s="105">
        <v>130</v>
      </c>
      <c r="B156" s="119" t="s">
        <v>125</v>
      </c>
      <c r="C156" s="120" t="s">
        <v>415</v>
      </c>
      <c r="D156" s="128">
        <v>1953</v>
      </c>
      <c r="E156" s="151">
        <v>9256</v>
      </c>
      <c r="F156" s="151"/>
      <c r="G156" s="128">
        <v>3</v>
      </c>
      <c r="H156" s="174">
        <v>0.20214581961599998</v>
      </c>
      <c r="I156" s="173"/>
      <c r="J156" s="174">
        <v>0</v>
      </c>
    </row>
    <row r="157" spans="1:10" s="61" customFormat="1" ht="12.75" customHeight="1">
      <c r="A157" s="105">
        <v>131</v>
      </c>
      <c r="B157" s="119" t="s">
        <v>126</v>
      </c>
      <c r="C157" s="120" t="s">
        <v>415</v>
      </c>
      <c r="D157" s="128">
        <v>1953</v>
      </c>
      <c r="E157" s="151">
        <v>1941</v>
      </c>
      <c r="F157" s="151">
        <v>426.3</v>
      </c>
      <c r="G157" s="128">
        <v>1</v>
      </c>
      <c r="H157" s="174">
        <v>4.710038364E-2</v>
      </c>
      <c r="I157" s="173"/>
      <c r="J157" s="174">
        <v>0</v>
      </c>
    </row>
    <row r="158" spans="1:10" s="61" customFormat="1" ht="12.75" customHeight="1">
      <c r="A158" s="105">
        <v>132</v>
      </c>
      <c r="B158" s="121" t="s">
        <v>127</v>
      </c>
      <c r="C158" s="120" t="s">
        <v>415</v>
      </c>
      <c r="D158" s="128">
        <v>1953</v>
      </c>
      <c r="E158" s="151">
        <v>3779</v>
      </c>
      <c r="F158" s="151">
        <v>769.3</v>
      </c>
      <c r="G158" s="128">
        <v>2</v>
      </c>
      <c r="H158" s="174">
        <v>9.1003459440000004E-2</v>
      </c>
      <c r="I158" s="173"/>
      <c r="J158" s="174">
        <v>0</v>
      </c>
    </row>
    <row r="159" spans="1:10" s="61" customFormat="1" ht="12.75" customHeight="1">
      <c r="A159" s="105">
        <v>133</v>
      </c>
      <c r="B159" s="119" t="s">
        <v>236</v>
      </c>
      <c r="C159" s="120" t="s">
        <v>353</v>
      </c>
      <c r="D159" s="128">
        <v>1968</v>
      </c>
      <c r="E159" s="151">
        <v>1132</v>
      </c>
      <c r="F159" s="151">
        <v>271.10000000000002</v>
      </c>
      <c r="G159" s="128">
        <v>5</v>
      </c>
      <c r="H159" s="174">
        <v>2.2293300095999995E-2</v>
      </c>
      <c r="I159" s="173"/>
      <c r="J159" s="174">
        <v>0</v>
      </c>
    </row>
    <row r="160" spans="1:10" s="61" customFormat="1" ht="12.75" customHeight="1">
      <c r="A160" s="105">
        <v>134</v>
      </c>
      <c r="B160" s="121" t="s">
        <v>128</v>
      </c>
      <c r="C160" s="120" t="s">
        <v>415</v>
      </c>
      <c r="D160" s="128">
        <v>1953</v>
      </c>
      <c r="E160" s="151">
        <v>1060</v>
      </c>
      <c r="F160" s="151">
        <v>207.4</v>
      </c>
      <c r="G160" s="128">
        <v>1</v>
      </c>
      <c r="H160" s="174">
        <v>3.6467741799999995E-2</v>
      </c>
      <c r="I160" s="173"/>
      <c r="J160" s="174">
        <v>0</v>
      </c>
    </row>
    <row r="161" spans="1:10" s="61" customFormat="1" ht="12.75" customHeight="1">
      <c r="A161" s="105">
        <v>135</v>
      </c>
      <c r="B161" s="121" t="s">
        <v>129</v>
      </c>
      <c r="C161" s="120" t="s">
        <v>415</v>
      </c>
      <c r="D161" s="128">
        <v>1974</v>
      </c>
      <c r="E161" s="151">
        <v>409</v>
      </c>
      <c r="F161" s="151">
        <v>91.9</v>
      </c>
      <c r="G161" s="128">
        <v>1</v>
      </c>
      <c r="H161" s="174">
        <v>1.6466115049999997E-2</v>
      </c>
      <c r="I161" s="173"/>
      <c r="J161" s="174">
        <v>0</v>
      </c>
    </row>
    <row r="162" spans="1:10" s="61" customFormat="1" ht="12.75" customHeight="1">
      <c r="A162" s="105">
        <v>136</v>
      </c>
      <c r="B162" s="121" t="s">
        <v>130</v>
      </c>
      <c r="C162" s="120" t="s">
        <v>415</v>
      </c>
      <c r="D162" s="128">
        <v>1953</v>
      </c>
      <c r="E162" s="151">
        <v>1399</v>
      </c>
      <c r="F162" s="151">
        <v>294.39999999999998</v>
      </c>
      <c r="G162" s="128">
        <v>1</v>
      </c>
      <c r="H162" s="174">
        <v>3.0575326869999999E-2</v>
      </c>
      <c r="I162" s="173"/>
      <c r="J162" s="174">
        <v>0</v>
      </c>
    </row>
    <row r="163" spans="1:10" s="61" customFormat="1" ht="12.75" customHeight="1">
      <c r="A163" s="105">
        <v>137</v>
      </c>
      <c r="B163" s="121" t="s">
        <v>131</v>
      </c>
      <c r="C163" s="120" t="s">
        <v>415</v>
      </c>
      <c r="D163" s="128">
        <v>1953</v>
      </c>
      <c r="E163" s="151">
        <v>173</v>
      </c>
      <c r="F163" s="151">
        <v>33.9</v>
      </c>
      <c r="G163" s="128">
        <v>1</v>
      </c>
      <c r="H163" s="174">
        <v>3.4010346800000001E-3</v>
      </c>
      <c r="I163" s="173"/>
      <c r="J163" s="174">
        <v>0</v>
      </c>
    </row>
    <row r="164" spans="1:10" s="61" customFormat="1" ht="12.75" customHeight="1">
      <c r="A164" s="105"/>
      <c r="B164" s="122" t="s">
        <v>221</v>
      </c>
      <c r="C164" s="118"/>
      <c r="D164" s="128"/>
      <c r="E164" s="108"/>
      <c r="F164" s="108"/>
      <c r="G164" s="128"/>
      <c r="H164" s="174"/>
      <c r="I164" s="173"/>
      <c r="J164" s="174"/>
    </row>
    <row r="165" spans="1:10" s="61" customFormat="1" ht="12.75" customHeight="1">
      <c r="A165" s="105">
        <v>138</v>
      </c>
      <c r="B165" s="123" t="s">
        <v>237</v>
      </c>
      <c r="C165" s="118" t="s">
        <v>362</v>
      </c>
      <c r="D165" s="128">
        <v>1983</v>
      </c>
      <c r="E165" s="151">
        <v>92.2</v>
      </c>
      <c r="F165" s="108">
        <v>23.6</v>
      </c>
      <c r="G165" s="128">
        <v>5</v>
      </c>
      <c r="H165" s="174">
        <v>1.5828186059999999E-3</v>
      </c>
      <c r="I165" s="173"/>
      <c r="J165" s="174">
        <v>1.1142857142857142E-4</v>
      </c>
    </row>
    <row r="166" spans="1:10" s="61" customFormat="1" ht="12.75" customHeight="1">
      <c r="A166" s="105">
        <v>139</v>
      </c>
      <c r="B166" s="124" t="s">
        <v>238</v>
      </c>
      <c r="C166" s="118" t="s">
        <v>239</v>
      </c>
      <c r="D166" s="128">
        <v>1947</v>
      </c>
      <c r="E166" s="151">
        <v>2212.0609919571043</v>
      </c>
      <c r="F166" s="108">
        <v>425.4</v>
      </c>
      <c r="G166" s="128">
        <v>2</v>
      </c>
      <c r="H166" s="174">
        <v>4.5816388654416881E-2</v>
      </c>
      <c r="I166" s="173"/>
      <c r="J166" s="174"/>
    </row>
    <row r="167" spans="1:10" s="61" customFormat="1" ht="12.75" customHeight="1">
      <c r="A167" s="105">
        <v>140</v>
      </c>
      <c r="B167" s="123" t="s">
        <v>240</v>
      </c>
      <c r="C167" s="118" t="s">
        <v>268</v>
      </c>
      <c r="D167" s="128">
        <v>1947</v>
      </c>
      <c r="E167" s="151">
        <v>2021.2226318141197</v>
      </c>
      <c r="F167" s="108">
        <v>388.7</v>
      </c>
      <c r="G167" s="128">
        <v>2</v>
      </c>
      <c r="H167" s="174">
        <v>4.1863728890389855E-2</v>
      </c>
      <c r="I167" s="173"/>
      <c r="J167" s="174"/>
    </row>
    <row r="168" spans="1:10" s="61" customFormat="1" ht="12.75" customHeight="1">
      <c r="A168" s="105">
        <v>141</v>
      </c>
      <c r="B168" s="102" t="s">
        <v>241</v>
      </c>
      <c r="C168" s="118" t="s">
        <v>274</v>
      </c>
      <c r="D168" s="128">
        <v>1960</v>
      </c>
      <c r="E168" s="151">
        <v>6507</v>
      </c>
      <c r="F168" s="151">
        <v>1214.8</v>
      </c>
      <c r="G168" s="128">
        <v>2</v>
      </c>
      <c r="H168" s="174">
        <v>0.13319279809200002</v>
      </c>
      <c r="I168" s="173"/>
      <c r="J168" s="174">
        <v>1.9771428571428572E-2</v>
      </c>
    </row>
    <row r="169" spans="1:10" s="61" customFormat="1" ht="12.75" customHeight="1">
      <c r="A169" s="105">
        <v>142</v>
      </c>
      <c r="B169" s="102" t="s">
        <v>242</v>
      </c>
      <c r="C169" s="118" t="s">
        <v>361</v>
      </c>
      <c r="D169" s="128">
        <v>1961</v>
      </c>
      <c r="E169" s="151">
        <v>2736</v>
      </c>
      <c r="F169" s="151">
        <v>636.20000000000005</v>
      </c>
      <c r="G169" s="128">
        <v>2</v>
      </c>
      <c r="H169" s="174">
        <v>6.2592270912000009E-2</v>
      </c>
      <c r="I169" s="173"/>
      <c r="J169" s="174">
        <v>8.5714285714285719E-3</v>
      </c>
    </row>
    <row r="170" spans="1:10" s="61" customFormat="1" ht="12.75" customHeight="1">
      <c r="A170" s="105">
        <v>143</v>
      </c>
      <c r="B170" s="102" t="s">
        <v>439</v>
      </c>
      <c r="C170" s="118" t="s">
        <v>361</v>
      </c>
      <c r="D170" s="128"/>
      <c r="E170" s="151">
        <v>472</v>
      </c>
      <c r="F170" s="151">
        <v>96.7</v>
      </c>
      <c r="G170" s="128">
        <v>1</v>
      </c>
      <c r="H170" s="174">
        <v>9.7529511040000006E-3</v>
      </c>
      <c r="I170" s="173"/>
      <c r="J170" s="174"/>
    </row>
    <row r="171" spans="1:10" s="61" customFormat="1" ht="12.75" customHeight="1">
      <c r="A171" s="105">
        <v>144</v>
      </c>
      <c r="B171" s="102" t="s">
        <v>243</v>
      </c>
      <c r="C171" s="118" t="s">
        <v>389</v>
      </c>
      <c r="D171" s="128">
        <v>1964</v>
      </c>
      <c r="E171" s="151">
        <v>3718</v>
      </c>
      <c r="F171" s="151">
        <v>805</v>
      </c>
      <c r="G171" s="128">
        <v>2</v>
      </c>
      <c r="H171" s="174">
        <v>8.5057771655999995E-2</v>
      </c>
      <c r="I171" s="173"/>
      <c r="J171" s="174"/>
    </row>
    <row r="172" spans="1:10" s="61" customFormat="1" ht="12.75" customHeight="1">
      <c r="A172" s="105">
        <v>145</v>
      </c>
      <c r="B172" s="102" t="s">
        <v>136</v>
      </c>
      <c r="C172" s="118" t="s">
        <v>388</v>
      </c>
      <c r="D172" s="128"/>
      <c r="E172" s="151">
        <v>2820</v>
      </c>
      <c r="F172" s="151">
        <v>449.1</v>
      </c>
      <c r="G172" s="128">
        <v>2</v>
      </c>
      <c r="H172" s="174">
        <v>6.4513963439999988E-2</v>
      </c>
      <c r="I172" s="173"/>
      <c r="J172" s="174"/>
    </row>
    <row r="173" spans="1:10" s="61" customFormat="1" ht="12.75" customHeight="1">
      <c r="A173" s="105">
        <v>146</v>
      </c>
      <c r="B173" s="102" t="s">
        <v>137</v>
      </c>
      <c r="C173" s="118" t="s">
        <v>366</v>
      </c>
      <c r="D173" s="128"/>
      <c r="E173" s="151">
        <v>6210</v>
      </c>
      <c r="F173" s="151">
        <v>1074.2</v>
      </c>
      <c r="G173" s="128">
        <v>2</v>
      </c>
      <c r="H173" s="174">
        <v>0.1216694871</v>
      </c>
      <c r="I173" s="173"/>
      <c r="J173" s="174"/>
    </row>
    <row r="174" spans="1:10" s="61" customFormat="1" ht="12.75" customHeight="1">
      <c r="A174" s="105">
        <v>147</v>
      </c>
      <c r="B174" s="102" t="s">
        <v>244</v>
      </c>
      <c r="C174" s="118" t="s">
        <v>367</v>
      </c>
      <c r="D174" s="128">
        <v>1947</v>
      </c>
      <c r="E174" s="151">
        <v>4628</v>
      </c>
      <c r="F174" s="108"/>
      <c r="G174" s="128">
        <v>2</v>
      </c>
      <c r="H174" s="174">
        <v>9.5855515495999993E-2</v>
      </c>
      <c r="I174" s="173"/>
      <c r="J174" s="174"/>
    </row>
    <row r="175" spans="1:10" s="61" customFormat="1" ht="12.75" customHeight="1">
      <c r="A175" s="105">
        <v>148</v>
      </c>
      <c r="B175" s="102" t="s">
        <v>421</v>
      </c>
      <c r="C175" s="118" t="s">
        <v>276</v>
      </c>
      <c r="D175" s="128">
        <v>1956</v>
      </c>
      <c r="E175" s="151">
        <v>2460</v>
      </c>
      <c r="F175" s="151">
        <v>640</v>
      </c>
      <c r="G175" s="128">
        <v>2</v>
      </c>
      <c r="H175" s="174">
        <v>5.3705868839999997E-2</v>
      </c>
      <c r="I175" s="173"/>
      <c r="J175" s="174"/>
    </row>
    <row r="176" spans="1:10" s="61" customFormat="1" ht="12.75" customHeight="1">
      <c r="A176" s="105">
        <v>149</v>
      </c>
      <c r="B176" s="74" t="s">
        <v>245</v>
      </c>
      <c r="C176" s="139" t="s">
        <v>269</v>
      </c>
      <c r="D176" s="128"/>
      <c r="E176" s="151">
        <v>364</v>
      </c>
      <c r="F176" s="151">
        <v>102.5</v>
      </c>
      <c r="G176" s="128">
        <v>1</v>
      </c>
      <c r="H176" s="165">
        <v>9.0020130199999996E-3</v>
      </c>
      <c r="I176" s="173"/>
      <c r="J176" s="165"/>
    </row>
    <row r="177" spans="1:10" s="61" customFormat="1" ht="12.75" customHeight="1">
      <c r="A177" s="105">
        <v>150</v>
      </c>
      <c r="B177" s="74" t="s">
        <v>190</v>
      </c>
      <c r="C177" s="139" t="s">
        <v>363</v>
      </c>
      <c r="D177" s="128"/>
      <c r="E177" s="79"/>
      <c r="F177" s="79"/>
      <c r="G177" s="128">
        <v>1</v>
      </c>
      <c r="H177" s="165">
        <v>6.2476810479999985E-2</v>
      </c>
      <c r="I177" s="173"/>
      <c r="J177" s="165"/>
    </row>
    <row r="178" spans="1:10" s="61" customFormat="1" ht="12.75" customHeight="1">
      <c r="A178" s="53"/>
      <c r="B178" s="122" t="s">
        <v>154</v>
      </c>
      <c r="C178" s="55"/>
      <c r="D178" s="128"/>
      <c r="E178" s="79"/>
      <c r="F178" s="79"/>
      <c r="G178" s="128"/>
      <c r="H178" s="165"/>
      <c r="I178" s="173"/>
      <c r="J178" s="165"/>
    </row>
    <row r="179" spans="1:10" s="61" customFormat="1" ht="12.75" customHeight="1">
      <c r="A179" s="105">
        <v>151</v>
      </c>
      <c r="B179" s="109" t="s">
        <v>247</v>
      </c>
      <c r="C179" s="139" t="s">
        <v>280</v>
      </c>
      <c r="D179" s="129">
        <v>1948</v>
      </c>
      <c r="E179" s="151">
        <v>1038.9000000000001</v>
      </c>
      <c r="F179" s="79"/>
      <c r="G179" s="129">
        <v>1</v>
      </c>
      <c r="H179" s="165">
        <v>3.0635851985999999E-2</v>
      </c>
      <c r="I179" s="175"/>
      <c r="J179" s="165"/>
    </row>
    <row r="180" spans="1:10" s="61" customFormat="1" ht="12.75" customHeight="1">
      <c r="A180" s="105">
        <v>152</v>
      </c>
      <c r="B180" s="109" t="s">
        <v>248</v>
      </c>
      <c r="C180" s="139" t="s">
        <v>362</v>
      </c>
      <c r="D180" s="129">
        <v>1983</v>
      </c>
      <c r="E180" s="151">
        <v>348.3</v>
      </c>
      <c r="F180" s="151">
        <v>89.1</v>
      </c>
      <c r="G180" s="129">
        <v>5</v>
      </c>
      <c r="H180" s="165">
        <v>6.6186473759999994E-3</v>
      </c>
      <c r="I180" s="175"/>
      <c r="J180" s="165"/>
    </row>
    <row r="181" spans="1:10" s="82" customFormat="1" ht="15" customHeight="1">
      <c r="A181" s="237" t="s">
        <v>246</v>
      </c>
      <c r="B181" s="238"/>
      <c r="C181" s="248"/>
      <c r="D181" s="239"/>
      <c r="E181" s="81">
        <f>SUM(E153:E180)</f>
        <v>74264.683623771227</v>
      </c>
      <c r="F181" s="81">
        <f>SUM(F153:F180)</f>
        <v>12235.700000000003</v>
      </c>
      <c r="G181" s="81"/>
      <c r="H181" s="167">
        <f>SUM(H153:H180)</f>
        <v>1.6445478726368059</v>
      </c>
      <c r="I181" s="167">
        <f>SUM(I153:I180)</f>
        <v>0</v>
      </c>
      <c r="J181" s="167">
        <f>SUM(J153:J180)</f>
        <v>2.8454285714285717E-2</v>
      </c>
    </row>
    <row r="182" spans="1:10" s="62" customFormat="1">
      <c r="A182" s="51"/>
      <c r="B182" s="52"/>
      <c r="C182" s="46" t="s">
        <v>99</v>
      </c>
      <c r="D182" s="59"/>
      <c r="E182" s="150"/>
      <c r="F182" s="150"/>
      <c r="G182" s="80"/>
      <c r="H182" s="171"/>
      <c r="I182" s="171"/>
      <c r="J182" s="172"/>
    </row>
    <row r="183" spans="1:10" s="61" customFormat="1" ht="12.75" customHeight="1">
      <c r="A183" s="53"/>
      <c r="B183" s="97" t="s">
        <v>232</v>
      </c>
      <c r="C183" s="56"/>
      <c r="D183" s="129"/>
      <c r="E183" s="79"/>
      <c r="F183" s="79"/>
      <c r="G183" s="129"/>
      <c r="H183" s="165"/>
      <c r="I183" s="175"/>
      <c r="J183" s="165"/>
    </row>
    <row r="184" spans="1:10" s="61" customFormat="1" ht="12.75" customHeight="1">
      <c r="A184" s="105">
        <v>153</v>
      </c>
      <c r="B184" s="99" t="s">
        <v>190</v>
      </c>
      <c r="C184" s="98" t="s">
        <v>387</v>
      </c>
      <c r="D184" s="129">
        <v>1973</v>
      </c>
      <c r="E184" s="151">
        <v>5490</v>
      </c>
      <c r="F184" s="151">
        <v>1107</v>
      </c>
      <c r="G184" s="129">
        <v>2</v>
      </c>
      <c r="H184" s="165">
        <v>0.13626564299999999</v>
      </c>
      <c r="I184" s="175"/>
      <c r="J184" s="165"/>
    </row>
    <row r="185" spans="1:10" s="61" customFormat="1" ht="12.75" customHeight="1">
      <c r="A185" s="105">
        <v>154</v>
      </c>
      <c r="B185" s="99" t="s">
        <v>191</v>
      </c>
      <c r="C185" s="98" t="s">
        <v>387</v>
      </c>
      <c r="D185" s="129">
        <v>1954</v>
      </c>
      <c r="E185" s="151">
        <v>5976</v>
      </c>
      <c r="F185" s="151">
        <v>914</v>
      </c>
      <c r="G185" s="129">
        <v>2</v>
      </c>
      <c r="H185" s="165">
        <v>0.19787653511999997</v>
      </c>
      <c r="I185" s="175"/>
      <c r="J185" s="165">
        <v>4.077142857142857E-2</v>
      </c>
    </row>
    <row r="186" spans="1:10" s="61" customFormat="1" ht="12.75" customHeight="1">
      <c r="A186" s="105">
        <v>155</v>
      </c>
      <c r="B186" s="99" t="s">
        <v>192</v>
      </c>
      <c r="C186" s="98" t="s">
        <v>387</v>
      </c>
      <c r="D186" s="129">
        <v>1984</v>
      </c>
      <c r="E186" s="151">
        <v>3360</v>
      </c>
      <c r="F186" s="151">
        <v>607</v>
      </c>
      <c r="G186" s="129">
        <v>2</v>
      </c>
      <c r="H186" s="165">
        <v>0.11711145599999999</v>
      </c>
      <c r="I186" s="175"/>
      <c r="J186" s="165"/>
    </row>
    <row r="187" spans="1:10" s="61" customFormat="1" ht="12.75" customHeight="1">
      <c r="A187" s="105">
        <v>156</v>
      </c>
      <c r="B187" s="99" t="s">
        <v>193</v>
      </c>
      <c r="C187" s="98" t="s">
        <v>387</v>
      </c>
      <c r="D187" s="129">
        <v>1972</v>
      </c>
      <c r="E187" s="151">
        <v>5256</v>
      </c>
      <c r="F187" s="151">
        <v>1032</v>
      </c>
      <c r="G187" s="129">
        <v>1</v>
      </c>
      <c r="H187" s="165">
        <v>0.18137457359999998</v>
      </c>
      <c r="I187" s="175"/>
      <c r="J187" s="165"/>
    </row>
    <row r="188" spans="1:10" s="61" customFormat="1" ht="12.75" customHeight="1">
      <c r="A188" s="105">
        <v>157</v>
      </c>
      <c r="B188" s="99" t="s">
        <v>194</v>
      </c>
      <c r="C188" s="98" t="s">
        <v>387</v>
      </c>
      <c r="D188" s="129">
        <v>1990</v>
      </c>
      <c r="E188" s="151">
        <v>5865</v>
      </c>
      <c r="F188" s="151">
        <v>752</v>
      </c>
      <c r="G188" s="129">
        <v>2</v>
      </c>
      <c r="H188" s="165">
        <v>0.14557340549999997</v>
      </c>
      <c r="I188" s="175"/>
      <c r="J188" s="165"/>
    </row>
    <row r="189" spans="1:10" s="61" customFormat="1" ht="12.75" customHeight="1">
      <c r="A189" s="105">
        <v>158</v>
      </c>
      <c r="B189" s="99" t="s">
        <v>200</v>
      </c>
      <c r="C189" s="98" t="s">
        <v>387</v>
      </c>
      <c r="D189" s="129"/>
      <c r="E189" s="151">
        <v>80.599999999999994</v>
      </c>
      <c r="F189" s="151"/>
      <c r="G189" s="129">
        <v>1</v>
      </c>
      <c r="H189" s="165">
        <v>2.7729245179999996E-3</v>
      </c>
      <c r="I189" s="175"/>
      <c r="J189" s="165"/>
    </row>
    <row r="190" spans="1:10" s="61" customFormat="1" ht="12.75" customHeight="1">
      <c r="A190" s="105">
        <v>159</v>
      </c>
      <c r="B190" s="99" t="s">
        <v>422</v>
      </c>
      <c r="C190" s="98" t="s">
        <v>387</v>
      </c>
      <c r="D190" s="129"/>
      <c r="E190" s="151">
        <v>19.7</v>
      </c>
      <c r="F190" s="151"/>
      <c r="G190" s="129">
        <v>1</v>
      </c>
      <c r="H190" s="165">
        <v>4.871968585E-4</v>
      </c>
      <c r="I190" s="175"/>
      <c r="J190" s="165"/>
    </row>
    <row r="191" spans="1:10" s="61" customFormat="1" ht="12.75" customHeight="1">
      <c r="A191" s="105">
        <v>160</v>
      </c>
      <c r="B191" s="99" t="s">
        <v>195</v>
      </c>
      <c r="C191" s="100" t="s">
        <v>386</v>
      </c>
      <c r="D191" s="130">
        <v>1990</v>
      </c>
      <c r="E191" s="151">
        <v>8161</v>
      </c>
      <c r="F191" s="152">
        <v>744</v>
      </c>
      <c r="G191" s="129">
        <v>1</v>
      </c>
      <c r="H191" s="165">
        <v>0.23648516531399999</v>
      </c>
      <c r="I191" s="175"/>
      <c r="J191" s="165"/>
    </row>
    <row r="192" spans="1:10" s="61" customFormat="1" ht="12.75" customHeight="1">
      <c r="A192" s="105">
        <v>161</v>
      </c>
      <c r="B192" s="103" t="s">
        <v>112</v>
      </c>
      <c r="C192" s="98" t="s">
        <v>270</v>
      </c>
      <c r="D192" s="129">
        <v>2002</v>
      </c>
      <c r="E192" s="151">
        <v>9528</v>
      </c>
      <c r="F192" s="79"/>
      <c r="G192" s="129">
        <v>2</v>
      </c>
      <c r="H192" s="165">
        <v>0.125</v>
      </c>
      <c r="I192" s="175">
        <v>1.7999999999999999E-2</v>
      </c>
      <c r="J192" s="165">
        <v>0.129</v>
      </c>
    </row>
    <row r="193" spans="1:10" s="61" customFormat="1" ht="12.75" customHeight="1">
      <c r="A193" s="105">
        <v>162</v>
      </c>
      <c r="B193" s="103" t="s">
        <v>201</v>
      </c>
      <c r="C193" s="98" t="s">
        <v>271</v>
      </c>
      <c r="D193" s="129">
        <v>1957</v>
      </c>
      <c r="E193" s="151">
        <v>10363</v>
      </c>
      <c r="F193" s="151">
        <v>1759</v>
      </c>
      <c r="G193" s="129">
        <v>2</v>
      </c>
      <c r="H193" s="165">
        <v>0.17403186953999999</v>
      </c>
      <c r="I193" s="175"/>
      <c r="J193" s="165"/>
    </row>
    <row r="194" spans="1:10" s="61" customFormat="1" ht="12.75" customHeight="1">
      <c r="A194" s="105">
        <v>163</v>
      </c>
      <c r="B194" s="103" t="s">
        <v>159</v>
      </c>
      <c r="C194" s="98" t="s">
        <v>385</v>
      </c>
      <c r="D194" s="129">
        <v>1994</v>
      </c>
      <c r="E194" s="151">
        <v>3125.6</v>
      </c>
      <c r="F194" s="151">
        <v>803.6</v>
      </c>
      <c r="G194" s="129">
        <v>2</v>
      </c>
      <c r="H194" s="165">
        <v>8.0913851227200004E-2</v>
      </c>
      <c r="I194" s="175"/>
      <c r="J194" s="174">
        <v>2.8457142857142854E-2</v>
      </c>
    </row>
    <row r="195" spans="1:10" s="61" customFormat="1" ht="12.75" customHeight="1">
      <c r="A195" s="105"/>
      <c r="B195" s="104" t="s">
        <v>113</v>
      </c>
      <c r="C195" s="98" t="s">
        <v>386</v>
      </c>
      <c r="D195" s="129"/>
      <c r="E195" s="79"/>
      <c r="F195" s="79"/>
      <c r="G195" s="129"/>
      <c r="H195" s="165"/>
      <c r="I195" s="175"/>
      <c r="J195" s="165"/>
    </row>
    <row r="196" spans="1:10" s="61" customFormat="1" ht="12.75" customHeight="1">
      <c r="A196" s="105">
        <v>164</v>
      </c>
      <c r="B196" s="103" t="s">
        <v>114</v>
      </c>
      <c r="C196" s="48"/>
      <c r="D196" s="129">
        <v>1949</v>
      </c>
      <c r="E196" s="151">
        <v>17022</v>
      </c>
      <c r="F196" s="151">
        <v>2647</v>
      </c>
      <c r="G196" s="129"/>
      <c r="H196" s="165">
        <v>0.38705627898000006</v>
      </c>
      <c r="I196" s="175"/>
      <c r="J196" s="165"/>
    </row>
    <row r="197" spans="1:10" s="61" customFormat="1" ht="12.75" customHeight="1">
      <c r="A197" s="105">
        <v>165</v>
      </c>
      <c r="B197" s="103" t="s">
        <v>115</v>
      </c>
      <c r="C197" s="48"/>
      <c r="D197" s="129">
        <v>1949</v>
      </c>
      <c r="E197" s="151">
        <v>42088</v>
      </c>
      <c r="F197" s="151">
        <v>4745</v>
      </c>
      <c r="G197" s="129"/>
      <c r="H197" s="165">
        <v>0.86203118014400004</v>
      </c>
      <c r="I197" s="175"/>
      <c r="J197" s="165"/>
    </row>
    <row r="198" spans="1:10" s="61" customFormat="1" ht="12.75" customHeight="1">
      <c r="A198" s="105">
        <v>166</v>
      </c>
      <c r="B198" s="103" t="s">
        <v>116</v>
      </c>
      <c r="C198" s="48"/>
      <c r="D198" s="129">
        <v>1954</v>
      </c>
      <c r="E198" s="151">
        <v>432</v>
      </c>
      <c r="F198" s="151">
        <v>123.1</v>
      </c>
      <c r="G198" s="129"/>
      <c r="H198" s="165">
        <v>1.6896698496E-2</v>
      </c>
      <c r="I198" s="175"/>
      <c r="J198" s="165"/>
    </row>
    <row r="199" spans="1:10" s="61" customFormat="1" ht="12.75" customHeight="1">
      <c r="A199" s="105">
        <v>167</v>
      </c>
      <c r="B199" s="103" t="s">
        <v>117</v>
      </c>
      <c r="C199" s="48"/>
      <c r="D199" s="129">
        <v>1952</v>
      </c>
      <c r="E199" s="151">
        <v>918</v>
      </c>
      <c r="F199" s="79"/>
      <c r="G199" s="129">
        <v>1</v>
      </c>
      <c r="H199" s="165">
        <v>2.1115835999999999E-2</v>
      </c>
      <c r="I199" s="175"/>
      <c r="J199" s="165"/>
    </row>
    <row r="200" spans="1:10" s="61" customFormat="1" ht="12.75" customHeight="1">
      <c r="A200" s="105"/>
      <c r="B200" s="97" t="s">
        <v>118</v>
      </c>
      <c r="C200" s="98" t="s">
        <v>414</v>
      </c>
      <c r="D200" s="129"/>
      <c r="E200" s="79"/>
      <c r="F200" s="151">
        <v>979.5</v>
      </c>
      <c r="G200" s="129"/>
      <c r="H200" s="165"/>
      <c r="I200" s="175"/>
      <c r="J200" s="165"/>
    </row>
    <row r="201" spans="1:10" s="61" customFormat="1" ht="12.75" customHeight="1">
      <c r="A201" s="105">
        <v>168</v>
      </c>
      <c r="B201" s="103" t="s">
        <v>119</v>
      </c>
      <c r="C201" s="98"/>
      <c r="D201" s="129">
        <v>1949</v>
      </c>
      <c r="E201" s="151">
        <v>363</v>
      </c>
      <c r="F201" s="79"/>
      <c r="G201" s="129">
        <v>2</v>
      </c>
      <c r="H201" s="165">
        <v>1.4927267486999997E-2</v>
      </c>
      <c r="I201" s="175"/>
      <c r="J201" s="165"/>
    </row>
    <row r="202" spans="1:10" s="61" customFormat="1" ht="12.75" customHeight="1">
      <c r="A202" s="105">
        <v>169</v>
      </c>
      <c r="B202" s="103" t="s">
        <v>120</v>
      </c>
      <c r="C202" s="98"/>
      <c r="D202" s="129">
        <v>1949</v>
      </c>
      <c r="E202" s="151">
        <v>538</v>
      </c>
      <c r="F202" s="79"/>
      <c r="G202" s="129">
        <v>2</v>
      </c>
      <c r="H202" s="165">
        <v>1.7972960082E-2</v>
      </c>
      <c r="I202" s="175"/>
      <c r="J202" s="165"/>
    </row>
    <row r="203" spans="1:10" s="61" customFormat="1" ht="12.75" customHeight="1">
      <c r="A203" s="105"/>
      <c r="B203" s="97" t="s">
        <v>121</v>
      </c>
      <c r="C203" s="98" t="s">
        <v>272</v>
      </c>
      <c r="D203" s="129"/>
      <c r="E203" s="79"/>
      <c r="F203" s="79"/>
      <c r="G203" s="129"/>
      <c r="H203" s="165"/>
      <c r="I203" s="175"/>
      <c r="J203" s="165"/>
    </row>
    <row r="204" spans="1:10" s="61" customFormat="1" ht="12.75" customHeight="1">
      <c r="A204" s="105">
        <v>170</v>
      </c>
      <c r="B204" s="103" t="s">
        <v>197</v>
      </c>
      <c r="C204" s="98"/>
      <c r="D204" s="129">
        <v>1962</v>
      </c>
      <c r="E204" s="151">
        <v>1463</v>
      </c>
      <c r="F204" s="151">
        <v>307</v>
      </c>
      <c r="G204" s="129">
        <v>2</v>
      </c>
      <c r="H204" s="165">
        <v>3.6544467189999999E-2</v>
      </c>
      <c r="I204" s="175"/>
      <c r="J204" s="165"/>
    </row>
    <row r="205" spans="1:10" s="61" customFormat="1" ht="12.75" customHeight="1">
      <c r="A205" s="105">
        <v>171</v>
      </c>
      <c r="B205" s="103" t="s">
        <v>190</v>
      </c>
      <c r="C205" s="98"/>
      <c r="D205" s="129">
        <v>1973</v>
      </c>
      <c r="E205" s="151">
        <v>208</v>
      </c>
      <c r="F205" s="151">
        <v>60</v>
      </c>
      <c r="G205" s="129">
        <v>1</v>
      </c>
      <c r="H205" s="165">
        <v>7.1559342399999991E-3</v>
      </c>
      <c r="I205" s="175"/>
      <c r="J205" s="165"/>
    </row>
    <row r="206" spans="1:10" s="61" customFormat="1" ht="12.75" customHeight="1">
      <c r="A206" s="105"/>
      <c r="B206" s="97" t="s">
        <v>138</v>
      </c>
      <c r="C206" s="101" t="s">
        <v>277</v>
      </c>
      <c r="D206" s="129"/>
      <c r="E206" s="79"/>
      <c r="F206" s="79"/>
      <c r="G206" s="129"/>
      <c r="H206" s="165"/>
      <c r="I206" s="175"/>
      <c r="J206" s="165"/>
    </row>
    <row r="207" spans="1:10" s="61" customFormat="1" ht="12.75" customHeight="1">
      <c r="A207" s="105">
        <v>172</v>
      </c>
      <c r="B207" s="103" t="s">
        <v>139</v>
      </c>
      <c r="C207" s="48"/>
      <c r="D207" s="129">
        <v>1954</v>
      </c>
      <c r="E207" s="151">
        <v>252</v>
      </c>
      <c r="F207" s="79"/>
      <c r="G207" s="129">
        <v>1</v>
      </c>
      <c r="H207" s="165">
        <v>7.3722725999999994E-3</v>
      </c>
      <c r="I207" s="175"/>
      <c r="J207" s="165"/>
    </row>
    <row r="208" spans="1:10" s="61" customFormat="1" ht="12.75" customHeight="1">
      <c r="A208" s="105">
        <v>173</v>
      </c>
      <c r="B208" s="103" t="s">
        <v>140</v>
      </c>
      <c r="C208" s="48"/>
      <c r="D208" s="129">
        <v>1958</v>
      </c>
      <c r="E208" s="151">
        <v>63</v>
      </c>
      <c r="F208" s="79"/>
      <c r="G208" s="129">
        <v>1</v>
      </c>
      <c r="H208" s="165">
        <v>3.4681046400000001E-3</v>
      </c>
      <c r="I208" s="175"/>
      <c r="J208" s="165"/>
    </row>
    <row r="209" spans="1:10" s="61" customFormat="1" ht="12.75" customHeight="1">
      <c r="A209" s="105">
        <v>174</v>
      </c>
      <c r="B209" s="103" t="s">
        <v>141</v>
      </c>
      <c r="C209" s="48"/>
      <c r="D209" s="129">
        <v>1961</v>
      </c>
      <c r="E209" s="151">
        <v>189</v>
      </c>
      <c r="F209" s="79"/>
      <c r="G209" s="129">
        <v>1</v>
      </c>
      <c r="H209" s="165">
        <v>7.5250113749999988E-3</v>
      </c>
      <c r="I209" s="175"/>
      <c r="J209" s="165"/>
    </row>
    <row r="210" spans="1:10" s="61" customFormat="1" ht="12.75" customHeight="1">
      <c r="A210" s="105">
        <v>175</v>
      </c>
      <c r="B210" s="103" t="s">
        <v>142</v>
      </c>
      <c r="C210" s="48"/>
      <c r="D210" s="129">
        <v>1954</v>
      </c>
      <c r="E210" s="151">
        <v>8082</v>
      </c>
      <c r="F210" s="79"/>
      <c r="G210" s="129">
        <v>2</v>
      </c>
      <c r="H210" s="165">
        <v>0.1873016010936</v>
      </c>
      <c r="I210" s="175"/>
      <c r="J210" s="165"/>
    </row>
    <row r="211" spans="1:10" s="61" customFormat="1" ht="12.75" customHeight="1">
      <c r="A211" s="105">
        <v>176</v>
      </c>
      <c r="B211" s="103" t="s">
        <v>143</v>
      </c>
      <c r="C211" s="48"/>
      <c r="D211" s="129">
        <v>1958</v>
      </c>
      <c r="E211" s="151">
        <v>843</v>
      </c>
      <c r="F211" s="79"/>
      <c r="G211" s="129">
        <v>1</v>
      </c>
      <c r="H211" s="165">
        <v>2.6855945840999998E-2</v>
      </c>
      <c r="I211" s="175"/>
      <c r="J211" s="165"/>
    </row>
    <row r="212" spans="1:10" s="61" customFormat="1" ht="12.75" customHeight="1">
      <c r="A212" s="105">
        <v>177</v>
      </c>
      <c r="B212" s="103" t="s">
        <v>144</v>
      </c>
      <c r="C212" s="48"/>
      <c r="D212" s="129">
        <v>1960</v>
      </c>
      <c r="E212" s="151">
        <v>448</v>
      </c>
      <c r="F212" s="79"/>
      <c r="G212" s="129">
        <v>1</v>
      </c>
      <c r="H212" s="165">
        <v>1.8978368639999996E-2</v>
      </c>
      <c r="I212" s="175"/>
      <c r="J212" s="165"/>
    </row>
    <row r="213" spans="1:10" s="61" customFormat="1" ht="12.75" customHeight="1">
      <c r="A213" s="105">
        <v>178</v>
      </c>
      <c r="B213" s="103" t="s">
        <v>145</v>
      </c>
      <c r="C213" s="48"/>
      <c r="D213" s="129">
        <v>1965</v>
      </c>
      <c r="E213" s="151">
        <v>599</v>
      </c>
      <c r="F213" s="79"/>
      <c r="G213" s="129">
        <v>1</v>
      </c>
      <c r="H213" s="165">
        <v>2.3799731559999995E-2</v>
      </c>
      <c r="I213" s="175"/>
      <c r="J213" s="165"/>
    </row>
    <row r="214" spans="1:10" s="61" customFormat="1" ht="12.75" customHeight="1">
      <c r="A214" s="105">
        <v>179</v>
      </c>
      <c r="B214" s="98" t="s">
        <v>149</v>
      </c>
      <c r="C214" s="98" t="s">
        <v>337</v>
      </c>
      <c r="D214" s="129">
        <v>1968</v>
      </c>
      <c r="E214" s="151">
        <v>1300.3</v>
      </c>
      <c r="F214" s="151">
        <v>415.2</v>
      </c>
      <c r="G214" s="129">
        <v>5</v>
      </c>
      <c r="H214" s="165">
        <v>2.2631414629199993E-2</v>
      </c>
      <c r="I214" s="175"/>
      <c r="J214" s="165"/>
    </row>
    <row r="215" spans="1:10" s="61" customFormat="1" ht="12.75" customHeight="1">
      <c r="A215" s="105">
        <v>180</v>
      </c>
      <c r="B215" s="98" t="s">
        <v>226</v>
      </c>
      <c r="C215" s="98" t="s">
        <v>303</v>
      </c>
      <c r="D215" s="129">
        <v>1957</v>
      </c>
      <c r="E215" s="151">
        <v>364</v>
      </c>
      <c r="F215" s="151">
        <v>65.599999999999994</v>
      </c>
      <c r="G215" s="129">
        <v>2</v>
      </c>
      <c r="H215" s="174">
        <v>9.0924033199999994E-3</v>
      </c>
      <c r="I215" s="175"/>
      <c r="J215" s="174"/>
    </row>
    <row r="216" spans="1:10" s="61" customFormat="1" ht="12.75" customHeight="1">
      <c r="A216" s="105">
        <v>181</v>
      </c>
      <c r="B216" s="98" t="s">
        <v>223</v>
      </c>
      <c r="C216" s="98" t="s">
        <v>365</v>
      </c>
      <c r="D216" s="129"/>
      <c r="E216" s="151">
        <v>144.1</v>
      </c>
      <c r="F216" s="151">
        <v>28.6</v>
      </c>
      <c r="G216" s="129">
        <v>5</v>
      </c>
      <c r="H216" s="174">
        <v>2.8378662047999995E-3</v>
      </c>
      <c r="I216" s="175"/>
      <c r="J216" s="174"/>
    </row>
    <row r="217" spans="1:10" s="61" customFormat="1" ht="12.75" customHeight="1">
      <c r="A217" s="105">
        <v>182</v>
      </c>
      <c r="B217" s="98" t="s">
        <v>133</v>
      </c>
      <c r="C217" s="98" t="s">
        <v>302</v>
      </c>
      <c r="D217" s="129">
        <v>1955</v>
      </c>
      <c r="E217" s="151">
        <v>384.4</v>
      </c>
      <c r="F217" s="151">
        <v>69.2</v>
      </c>
      <c r="G217" s="129">
        <v>2</v>
      </c>
      <c r="H217" s="174">
        <v>8.8671116351999989E-3</v>
      </c>
      <c r="I217" s="175"/>
      <c r="J217" s="174"/>
    </row>
    <row r="218" spans="1:10" s="61" customFormat="1" ht="12.75" customHeight="1">
      <c r="A218" s="105">
        <v>183</v>
      </c>
      <c r="B218" s="98" t="s">
        <v>148</v>
      </c>
      <c r="C218" s="98" t="s">
        <v>372</v>
      </c>
      <c r="D218" s="129">
        <v>1983</v>
      </c>
      <c r="E218" s="151">
        <v>60.2</v>
      </c>
      <c r="F218" s="79"/>
      <c r="G218" s="129">
        <v>5</v>
      </c>
      <c r="H218" s="165">
        <v>1.1439637440000001E-3</v>
      </c>
      <c r="I218" s="175"/>
      <c r="J218" s="165"/>
    </row>
    <row r="219" spans="1:10" s="61" customFormat="1" ht="12.75" customHeight="1">
      <c r="A219" s="105">
        <v>184</v>
      </c>
      <c r="B219" s="98" t="s">
        <v>146</v>
      </c>
      <c r="C219" s="98" t="s">
        <v>384</v>
      </c>
      <c r="D219" s="129">
        <v>1960</v>
      </c>
      <c r="E219" s="151">
        <v>5885</v>
      </c>
      <c r="F219" s="151">
        <v>553.79999999999995</v>
      </c>
      <c r="G219" s="129">
        <v>2</v>
      </c>
      <c r="H219" s="165">
        <v>0.10666204692000002</v>
      </c>
      <c r="I219" s="175"/>
      <c r="J219" s="165"/>
    </row>
    <row r="220" spans="1:10" s="61" customFormat="1" ht="12.75" customHeight="1">
      <c r="A220" s="105">
        <v>185</v>
      </c>
      <c r="B220" s="98" t="s">
        <v>124</v>
      </c>
      <c r="C220" s="98" t="s">
        <v>337</v>
      </c>
      <c r="D220" s="129">
        <v>1968</v>
      </c>
      <c r="E220" s="151">
        <v>1016.3</v>
      </c>
      <c r="F220" s="151">
        <v>260.60000000000002</v>
      </c>
      <c r="G220" s="129">
        <v>5</v>
      </c>
      <c r="H220" s="165">
        <v>1.7688461653199997E-2</v>
      </c>
      <c r="I220" s="175"/>
      <c r="J220" s="165"/>
    </row>
    <row r="221" spans="1:10" s="61" customFormat="1" ht="12.75" customHeight="1">
      <c r="A221" s="105">
        <v>186</v>
      </c>
      <c r="B221" s="98" t="s">
        <v>155</v>
      </c>
      <c r="C221" s="98" t="s">
        <v>273</v>
      </c>
      <c r="D221" s="129"/>
      <c r="E221" s="151">
        <v>4727</v>
      </c>
      <c r="F221" s="79"/>
      <c r="G221" s="129">
        <v>2</v>
      </c>
      <c r="H221" s="165">
        <v>0.11807634750999998</v>
      </c>
      <c r="I221" s="175"/>
      <c r="J221" s="165"/>
    </row>
    <row r="222" spans="1:10" s="61" customFormat="1" ht="12.75" customHeight="1">
      <c r="A222" s="105">
        <v>187</v>
      </c>
      <c r="B222" s="98" t="s">
        <v>196</v>
      </c>
      <c r="C222" s="98" t="s">
        <v>364</v>
      </c>
      <c r="D222" s="129">
        <v>1957</v>
      </c>
      <c r="E222" s="151">
        <v>379</v>
      </c>
      <c r="F222" s="151">
        <v>77.099999999999994</v>
      </c>
      <c r="G222" s="129">
        <v>2</v>
      </c>
      <c r="H222" s="165">
        <v>8.0620379720000006E-3</v>
      </c>
      <c r="I222" s="175"/>
      <c r="J222" s="165"/>
    </row>
    <row r="223" spans="1:10" s="61" customFormat="1" ht="12.75" customHeight="1">
      <c r="A223" s="105">
        <v>188</v>
      </c>
      <c r="B223" s="98" t="s">
        <v>220</v>
      </c>
      <c r="C223" s="98" t="s">
        <v>341</v>
      </c>
      <c r="D223" s="129">
        <v>1980</v>
      </c>
      <c r="E223" s="151">
        <v>2555</v>
      </c>
      <c r="F223" s="151">
        <v>462</v>
      </c>
      <c r="G223" s="129">
        <v>5</v>
      </c>
      <c r="H223" s="174">
        <v>4.4469172019999989E-2</v>
      </c>
      <c r="I223" s="175"/>
      <c r="J223" s="174">
        <v>1.657142857142857E-3</v>
      </c>
    </row>
    <row r="224" spans="1:10" s="61" customFormat="1" ht="12.75" customHeight="1">
      <c r="A224" s="105">
        <v>189</v>
      </c>
      <c r="B224" s="98" t="s">
        <v>202</v>
      </c>
      <c r="C224" s="98" t="s">
        <v>383</v>
      </c>
      <c r="D224" s="129">
        <v>1988</v>
      </c>
      <c r="E224" s="151">
        <v>744</v>
      </c>
      <c r="F224" s="151">
        <v>158.19999999999999</v>
      </c>
      <c r="G224" s="129">
        <v>1</v>
      </c>
      <c r="H224" s="165">
        <v>1.8399718919999999E-2</v>
      </c>
      <c r="I224" s="175"/>
      <c r="J224" s="165"/>
    </row>
    <row r="225" spans="1:10" s="61" customFormat="1" ht="12.75" customHeight="1">
      <c r="A225" s="105">
        <v>190</v>
      </c>
      <c r="B225" s="98" t="s">
        <v>203</v>
      </c>
      <c r="C225" s="98" t="s">
        <v>382</v>
      </c>
      <c r="D225" s="129">
        <v>1959</v>
      </c>
      <c r="E225" s="151">
        <v>797.66</v>
      </c>
      <c r="F225" s="151">
        <v>148.5</v>
      </c>
      <c r="G225" s="129">
        <v>2</v>
      </c>
      <c r="H225" s="165">
        <v>1.6647572601919999E-2</v>
      </c>
      <c r="I225" s="175"/>
      <c r="J225" s="165"/>
    </row>
    <row r="226" spans="1:10" s="106" customFormat="1" ht="12.75" customHeight="1">
      <c r="A226" s="105"/>
      <c r="B226" s="97" t="s">
        <v>157</v>
      </c>
      <c r="C226" s="54"/>
      <c r="D226" s="131"/>
      <c r="E226" s="79"/>
      <c r="F226" s="79"/>
      <c r="G226" s="129"/>
      <c r="H226" s="165"/>
      <c r="I226" s="175"/>
      <c r="J226" s="165"/>
    </row>
    <row r="227" spans="1:10" s="61" customFormat="1" ht="12.75" customHeight="1">
      <c r="A227" s="105">
        <v>191</v>
      </c>
      <c r="B227" s="103" t="s">
        <v>158</v>
      </c>
      <c r="C227" s="144" t="s">
        <v>381</v>
      </c>
      <c r="D227" s="129">
        <v>1955</v>
      </c>
      <c r="E227" s="151">
        <v>414.9</v>
      </c>
      <c r="F227" s="79"/>
      <c r="G227" s="129">
        <v>2</v>
      </c>
      <c r="H227" s="165">
        <v>7.5198102408000006E-3</v>
      </c>
      <c r="I227" s="175"/>
      <c r="J227" s="165"/>
    </row>
    <row r="228" spans="1:10" s="61" customFormat="1" ht="12.75" customHeight="1">
      <c r="A228" s="105">
        <v>192</v>
      </c>
      <c r="B228" s="103" t="s">
        <v>158</v>
      </c>
      <c r="C228" s="144" t="s">
        <v>380</v>
      </c>
      <c r="D228" s="129">
        <v>1959</v>
      </c>
      <c r="E228" s="151">
        <v>244.4</v>
      </c>
      <c r="F228" s="151">
        <v>53.8</v>
      </c>
      <c r="G228" s="129"/>
      <c r="H228" s="165">
        <v>6.9799779712000007E-3</v>
      </c>
      <c r="I228" s="175"/>
      <c r="J228" s="165"/>
    </row>
    <row r="229" spans="1:10" s="61" customFormat="1" ht="12.75" customHeight="1">
      <c r="A229" s="105"/>
      <c r="B229" s="104" t="s">
        <v>165</v>
      </c>
      <c r="C229" s="107" t="s">
        <v>378</v>
      </c>
      <c r="D229" s="129"/>
      <c r="E229" s="108"/>
      <c r="F229" s="108"/>
      <c r="G229" s="129"/>
      <c r="H229" s="174"/>
      <c r="I229" s="175"/>
      <c r="J229" s="174"/>
    </row>
    <row r="230" spans="1:10" s="61" customFormat="1" ht="12.75" customHeight="1">
      <c r="A230" s="105">
        <v>193</v>
      </c>
      <c r="B230" s="109" t="s">
        <v>122</v>
      </c>
      <c r="C230" s="107"/>
      <c r="D230" s="129"/>
      <c r="E230" s="151">
        <v>722.2</v>
      </c>
      <c r="F230" s="108"/>
      <c r="G230" s="129">
        <v>2</v>
      </c>
      <c r="H230" s="174">
        <v>1.8614499895200001E-2</v>
      </c>
      <c r="I230" s="175"/>
      <c r="J230" s="174"/>
    </row>
    <row r="231" spans="1:10" s="61" customFormat="1" ht="12.75" customHeight="1">
      <c r="A231" s="105">
        <v>194</v>
      </c>
      <c r="B231" s="109" t="s">
        <v>166</v>
      </c>
      <c r="C231" s="107"/>
      <c r="D231" s="129"/>
      <c r="E231" s="151">
        <v>652.6</v>
      </c>
      <c r="F231" s="108"/>
      <c r="G231" s="129">
        <v>2</v>
      </c>
      <c r="H231" s="174">
        <v>1.9317965004000001E-2</v>
      </c>
      <c r="I231" s="175"/>
      <c r="J231" s="174"/>
    </row>
    <row r="232" spans="1:10" s="61" customFormat="1" ht="12.75" customHeight="1">
      <c r="A232" s="105"/>
      <c r="B232" s="97" t="s">
        <v>185</v>
      </c>
      <c r="C232" s="107"/>
      <c r="D232" s="129" t="s">
        <v>167</v>
      </c>
      <c r="E232" s="108"/>
      <c r="F232" s="108"/>
      <c r="G232" s="129"/>
      <c r="H232" s="174"/>
      <c r="I232" s="175"/>
      <c r="J232" s="174"/>
    </row>
    <row r="233" spans="1:10" s="61" customFormat="1" ht="12.75" customHeight="1">
      <c r="A233" s="105">
        <v>195</v>
      </c>
      <c r="B233" s="103" t="s">
        <v>224</v>
      </c>
      <c r="C233" s="144" t="s">
        <v>341</v>
      </c>
      <c r="D233" s="129">
        <v>1980</v>
      </c>
      <c r="E233" s="151">
        <v>94</v>
      </c>
      <c r="F233" s="151">
        <v>22.6</v>
      </c>
      <c r="G233" s="129">
        <v>5</v>
      </c>
      <c r="H233" s="165">
        <v>2.0247614099999992E-3</v>
      </c>
      <c r="I233" s="175"/>
      <c r="J233" s="165"/>
    </row>
    <row r="234" spans="1:10" s="61" customFormat="1" ht="12.75" customHeight="1">
      <c r="A234" s="105">
        <v>196</v>
      </c>
      <c r="B234" s="103" t="s">
        <v>225</v>
      </c>
      <c r="C234" s="144" t="s">
        <v>341</v>
      </c>
      <c r="D234" s="129">
        <v>1980</v>
      </c>
      <c r="E234" s="151">
        <v>1108</v>
      </c>
      <c r="F234" s="151">
        <v>289.3</v>
      </c>
      <c r="G234" s="129">
        <v>5</v>
      </c>
      <c r="H234" s="165">
        <v>1.9284478511999999E-2</v>
      </c>
      <c r="I234" s="175"/>
      <c r="J234" s="165">
        <v>2.7428571428571428E-3</v>
      </c>
    </row>
    <row r="235" spans="1:10" s="61" customFormat="1" ht="12.75" customHeight="1">
      <c r="A235" s="105"/>
      <c r="B235" s="97" t="s">
        <v>198</v>
      </c>
      <c r="C235" s="48"/>
      <c r="D235" s="129"/>
      <c r="E235" s="79"/>
      <c r="F235" s="79"/>
      <c r="G235" s="129"/>
      <c r="H235" s="165"/>
      <c r="I235" s="175"/>
      <c r="J235" s="165"/>
    </row>
    <row r="236" spans="1:10" s="61" customFormat="1" ht="12.75" customHeight="1">
      <c r="A236" s="105">
        <v>197</v>
      </c>
      <c r="B236" s="109" t="s">
        <v>207</v>
      </c>
      <c r="C236" s="98" t="s">
        <v>365</v>
      </c>
      <c r="D236" s="129">
        <v>1988</v>
      </c>
      <c r="E236" s="151">
        <v>0</v>
      </c>
      <c r="F236" s="151">
        <v>97</v>
      </c>
      <c r="G236" s="129">
        <v>5</v>
      </c>
      <c r="H236" s="165">
        <v>0</v>
      </c>
      <c r="I236" s="175"/>
      <c r="J236" s="165">
        <v>1.4571428571428569E-3</v>
      </c>
    </row>
    <row r="237" spans="1:10" s="61" customFormat="1" ht="12.75" customHeight="1">
      <c r="A237" s="105">
        <v>198</v>
      </c>
      <c r="B237" s="109" t="s">
        <v>208</v>
      </c>
      <c r="C237" s="98" t="s">
        <v>365</v>
      </c>
      <c r="D237" s="129"/>
      <c r="E237" s="151">
        <v>0</v>
      </c>
      <c r="F237" s="151">
        <v>142.5</v>
      </c>
      <c r="G237" s="129">
        <v>5</v>
      </c>
      <c r="H237" s="165">
        <v>0</v>
      </c>
      <c r="I237" s="175"/>
      <c r="J237" s="165">
        <v>1.5142857142857141E-3</v>
      </c>
    </row>
    <row r="238" spans="1:10" s="61" customFormat="1" ht="12.75" customHeight="1">
      <c r="A238" s="105">
        <v>199</v>
      </c>
      <c r="B238" s="103" t="s">
        <v>209</v>
      </c>
      <c r="C238" s="98" t="s">
        <v>379</v>
      </c>
      <c r="D238" s="129">
        <v>1958</v>
      </c>
      <c r="E238" s="151">
        <v>624.6</v>
      </c>
      <c r="F238" s="151">
        <v>79</v>
      </c>
      <c r="G238" s="129">
        <v>2</v>
      </c>
      <c r="H238" s="165">
        <v>1.3035721795200001E-2</v>
      </c>
      <c r="I238" s="175"/>
      <c r="J238" s="165"/>
    </row>
    <row r="239" spans="1:10" s="61" customFormat="1" ht="12.75" customHeight="1">
      <c r="A239" s="105">
        <v>200</v>
      </c>
      <c r="B239" s="103" t="s">
        <v>122</v>
      </c>
      <c r="C239" s="98" t="s">
        <v>378</v>
      </c>
      <c r="D239" s="129"/>
      <c r="E239" s="151">
        <v>69.599999999999994</v>
      </c>
      <c r="F239" s="79"/>
      <c r="G239" s="129">
        <v>2</v>
      </c>
      <c r="H239" s="165">
        <v>1.7939202335999999E-3</v>
      </c>
      <c r="I239" s="175"/>
      <c r="J239" s="165"/>
    </row>
    <row r="240" spans="1:10" s="61" customFormat="1" ht="12.75" customHeight="1">
      <c r="A240" s="105">
        <v>201</v>
      </c>
      <c r="B240" s="103" t="s">
        <v>123</v>
      </c>
      <c r="C240" s="98" t="s">
        <v>378</v>
      </c>
      <c r="D240" s="129"/>
      <c r="E240" s="151">
        <v>0</v>
      </c>
      <c r="F240" s="79"/>
      <c r="G240" s="129">
        <v>2</v>
      </c>
      <c r="H240" s="165">
        <v>0</v>
      </c>
      <c r="I240" s="175"/>
      <c r="J240" s="165"/>
    </row>
    <row r="241" spans="1:10" s="61" customFormat="1" ht="12.75" customHeight="1">
      <c r="A241" s="105">
        <v>202</v>
      </c>
      <c r="B241" s="109" t="s">
        <v>210</v>
      </c>
      <c r="C241" s="98" t="s">
        <v>376</v>
      </c>
      <c r="D241" s="129">
        <v>1993</v>
      </c>
      <c r="E241" s="151">
        <v>227</v>
      </c>
      <c r="F241" s="79"/>
      <c r="G241" s="129">
        <v>5</v>
      </c>
      <c r="H241" s="165">
        <v>3.9508814279999999E-3</v>
      </c>
      <c r="I241" s="175"/>
      <c r="J241" s="165"/>
    </row>
    <row r="242" spans="1:10" s="106" customFormat="1" ht="12.75" customHeight="1">
      <c r="A242" s="105"/>
      <c r="B242" s="97" t="s">
        <v>206</v>
      </c>
      <c r="C242" s="110"/>
      <c r="D242" s="131"/>
      <c r="E242" s="108"/>
      <c r="F242" s="108"/>
      <c r="G242" s="129"/>
      <c r="H242" s="174"/>
      <c r="I242" s="175"/>
      <c r="J242" s="174"/>
    </row>
    <row r="243" spans="1:10" s="61" customFormat="1" ht="12.75" customHeight="1">
      <c r="A243" s="105">
        <v>203</v>
      </c>
      <c r="B243" s="109" t="s">
        <v>216</v>
      </c>
      <c r="C243" s="107" t="s">
        <v>267</v>
      </c>
      <c r="D243" s="129">
        <v>1955</v>
      </c>
      <c r="E243" s="151">
        <v>305.10000000000002</v>
      </c>
      <c r="F243" s="151">
        <v>63.1</v>
      </c>
      <c r="G243" s="129">
        <v>2</v>
      </c>
      <c r="H243" s="174">
        <v>5.5297519992000008E-3</v>
      </c>
      <c r="I243" s="175"/>
      <c r="J243" s="174"/>
    </row>
    <row r="244" spans="1:10" s="61" customFormat="1" ht="12.75" customHeight="1">
      <c r="A244" s="105">
        <v>204</v>
      </c>
      <c r="B244" s="109" t="s">
        <v>217</v>
      </c>
      <c r="C244" s="107" t="s">
        <v>267</v>
      </c>
      <c r="D244" s="129">
        <v>1955</v>
      </c>
      <c r="E244" s="151">
        <v>255.3</v>
      </c>
      <c r="F244" s="151">
        <v>52.8</v>
      </c>
      <c r="G244" s="129">
        <v>2</v>
      </c>
      <c r="H244" s="174">
        <v>4.6271572776000009E-3</v>
      </c>
      <c r="I244" s="175"/>
      <c r="J244" s="174"/>
    </row>
    <row r="245" spans="1:10" s="61" customFormat="1" ht="12.75" customHeight="1">
      <c r="A245" s="105">
        <v>205</v>
      </c>
      <c r="B245" s="109" t="s">
        <v>218</v>
      </c>
      <c r="C245" s="107" t="s">
        <v>267</v>
      </c>
      <c r="D245" s="129">
        <v>1955</v>
      </c>
      <c r="E245" s="151">
        <v>878.5</v>
      </c>
      <c r="F245" s="151">
        <v>181.7</v>
      </c>
      <c r="G245" s="129">
        <v>2</v>
      </c>
      <c r="H245" s="174">
        <v>1.5922278372000002E-2</v>
      </c>
      <c r="I245" s="175"/>
      <c r="J245" s="174"/>
    </row>
    <row r="246" spans="1:10" s="61" customFormat="1" ht="12.75" customHeight="1">
      <c r="A246" s="105">
        <v>206</v>
      </c>
      <c r="B246" s="109" t="s">
        <v>190</v>
      </c>
      <c r="C246" s="107" t="s">
        <v>280</v>
      </c>
      <c r="D246" s="129"/>
      <c r="E246" s="151">
        <v>932.6</v>
      </c>
      <c r="F246" s="151">
        <v>236.1</v>
      </c>
      <c r="G246" s="129">
        <v>1</v>
      </c>
      <c r="H246" s="174">
        <v>2.7501198923999996E-2</v>
      </c>
      <c r="I246" s="175"/>
      <c r="J246" s="174"/>
    </row>
    <row r="247" spans="1:10" s="61" customFormat="1" ht="12.75" customHeight="1">
      <c r="A247" s="105">
        <v>207</v>
      </c>
      <c r="B247" s="109" t="s">
        <v>219</v>
      </c>
      <c r="C247" s="107" t="s">
        <v>280</v>
      </c>
      <c r="D247" s="132"/>
      <c r="E247" s="151">
        <v>315</v>
      </c>
      <c r="F247" s="151">
        <v>75.3</v>
      </c>
      <c r="G247" s="129">
        <v>1</v>
      </c>
      <c r="H247" s="174">
        <v>9.2889530999999987E-3</v>
      </c>
      <c r="I247" s="175"/>
      <c r="J247" s="174"/>
    </row>
    <row r="248" spans="1:10" s="61" customFormat="1" ht="12.75" customHeight="1">
      <c r="A248" s="105"/>
      <c r="B248" s="104" t="s">
        <v>233</v>
      </c>
      <c r="C248" s="107" t="s">
        <v>377</v>
      </c>
      <c r="D248" s="132"/>
      <c r="E248" s="108"/>
      <c r="F248" s="151">
        <v>490.6</v>
      </c>
      <c r="G248" s="132"/>
      <c r="H248" s="174"/>
      <c r="I248" s="175"/>
      <c r="J248" s="174"/>
    </row>
    <row r="249" spans="1:10" s="61" customFormat="1" ht="12.75" customHeight="1">
      <c r="A249" s="105">
        <v>208</v>
      </c>
      <c r="B249" s="103" t="s">
        <v>134</v>
      </c>
      <c r="C249" s="107"/>
      <c r="D249" s="129"/>
      <c r="E249" s="151">
        <v>831.1</v>
      </c>
      <c r="F249" s="151"/>
      <c r="G249" s="129">
        <v>2</v>
      </c>
      <c r="H249" s="174">
        <v>1.7345482523200003E-2</v>
      </c>
      <c r="I249" s="175"/>
      <c r="J249" s="174"/>
    </row>
    <row r="250" spans="1:10" s="61" customFormat="1" ht="12.75" customHeight="1">
      <c r="A250" s="105">
        <v>209</v>
      </c>
      <c r="B250" s="103" t="s">
        <v>135</v>
      </c>
      <c r="C250" s="107"/>
      <c r="D250" s="129"/>
      <c r="E250" s="151">
        <v>707.6</v>
      </c>
      <c r="F250" s="151">
        <v>145</v>
      </c>
      <c r="G250" s="129">
        <v>2</v>
      </c>
      <c r="H250" s="174">
        <v>1.4767974291200003E-2</v>
      </c>
      <c r="I250" s="175"/>
      <c r="J250" s="174"/>
    </row>
    <row r="251" spans="1:10" s="61" customFormat="1" ht="12.75" customHeight="1">
      <c r="A251" s="105"/>
      <c r="B251" s="97" t="s">
        <v>204</v>
      </c>
      <c r="C251" s="98"/>
      <c r="D251" s="129"/>
      <c r="E251" s="79"/>
      <c r="F251" s="79"/>
      <c r="G251" s="129"/>
      <c r="H251" s="165"/>
      <c r="I251" s="175"/>
      <c r="J251" s="165"/>
    </row>
    <row r="252" spans="1:10" s="61" customFormat="1" ht="12.75" customHeight="1">
      <c r="A252" s="105">
        <v>210</v>
      </c>
      <c r="B252" s="103" t="s">
        <v>211</v>
      </c>
      <c r="C252" s="98" t="s">
        <v>279</v>
      </c>
      <c r="D252" s="129">
        <v>1963</v>
      </c>
      <c r="E252" s="151">
        <v>590</v>
      </c>
      <c r="F252" s="151">
        <v>142.5</v>
      </c>
      <c r="G252" s="129">
        <v>4</v>
      </c>
      <c r="H252" s="165">
        <v>1.0860443880000001E-2</v>
      </c>
      <c r="I252" s="175"/>
      <c r="J252" s="165"/>
    </row>
    <row r="253" spans="1:10" s="61" customFormat="1" ht="12.75" customHeight="1">
      <c r="A253" s="105">
        <v>211</v>
      </c>
      <c r="B253" s="103" t="s">
        <v>212</v>
      </c>
      <c r="C253" s="98" t="s">
        <v>267</v>
      </c>
      <c r="D253" s="129">
        <v>1955</v>
      </c>
      <c r="E253" s="151">
        <v>134</v>
      </c>
      <c r="F253" s="151">
        <v>20</v>
      </c>
      <c r="G253" s="129">
        <v>2</v>
      </c>
      <c r="H253" s="165">
        <v>2.4137221679999999E-3</v>
      </c>
      <c r="I253" s="175"/>
      <c r="J253" s="165"/>
    </row>
    <row r="254" spans="1:10" s="61" customFormat="1" ht="12.75" customHeight="1">
      <c r="A254" s="105">
        <v>212</v>
      </c>
      <c r="B254" s="103" t="s">
        <v>213</v>
      </c>
      <c r="C254" s="98" t="s">
        <v>290</v>
      </c>
      <c r="D254" s="129">
        <v>1961</v>
      </c>
      <c r="E254" s="151">
        <v>461</v>
      </c>
      <c r="F254" s="151">
        <v>162</v>
      </c>
      <c r="G254" s="129">
        <v>3</v>
      </c>
      <c r="H254" s="165">
        <v>9.6950918479999995E-3</v>
      </c>
      <c r="I254" s="175"/>
      <c r="J254" s="165"/>
    </row>
    <row r="255" spans="1:10" s="61" customFormat="1" ht="12.75" customHeight="1">
      <c r="A255" s="105">
        <v>213</v>
      </c>
      <c r="B255" s="103" t="s">
        <v>214</v>
      </c>
      <c r="C255" s="98" t="s">
        <v>370</v>
      </c>
      <c r="D255" s="129">
        <v>1982</v>
      </c>
      <c r="E255" s="151">
        <v>583</v>
      </c>
      <c r="F255" s="151">
        <v>115</v>
      </c>
      <c r="G255" s="129">
        <v>5</v>
      </c>
      <c r="H255" s="165">
        <v>1.0146977411999998E-2</v>
      </c>
      <c r="I255" s="175"/>
      <c r="J255" s="165"/>
    </row>
    <row r="256" spans="1:10" s="61" customFormat="1" ht="12.75" customHeight="1">
      <c r="A256" s="105">
        <v>214</v>
      </c>
      <c r="B256" s="111" t="s">
        <v>189</v>
      </c>
      <c r="C256" s="98" t="s">
        <v>376</v>
      </c>
      <c r="D256" s="129">
        <v>1993</v>
      </c>
      <c r="E256" s="151">
        <v>110</v>
      </c>
      <c r="F256" s="108"/>
      <c r="G256" s="129">
        <v>5</v>
      </c>
      <c r="H256" s="174">
        <v>1.9145240399999998E-3</v>
      </c>
      <c r="I256" s="175"/>
      <c r="J256" s="174"/>
    </row>
    <row r="257" spans="1:10" s="61" customFormat="1" ht="12.75" customHeight="1">
      <c r="A257" s="105">
        <v>215</v>
      </c>
      <c r="B257" s="98" t="s">
        <v>171</v>
      </c>
      <c r="C257" s="98" t="s">
        <v>267</v>
      </c>
      <c r="D257" s="129">
        <v>1955</v>
      </c>
      <c r="E257" s="151">
        <v>392.3</v>
      </c>
      <c r="F257" s="151">
        <v>84.4</v>
      </c>
      <c r="G257" s="129">
        <v>2</v>
      </c>
      <c r="H257" s="165">
        <v>7.1101989815999999E-3</v>
      </c>
      <c r="I257" s="175"/>
      <c r="J257" s="165"/>
    </row>
    <row r="258" spans="1:10" s="61" customFormat="1" ht="12.75" customHeight="1">
      <c r="A258" s="105">
        <v>216</v>
      </c>
      <c r="B258" s="98" t="s">
        <v>184</v>
      </c>
      <c r="C258" s="98" t="s">
        <v>281</v>
      </c>
      <c r="D258" s="129">
        <v>1972</v>
      </c>
      <c r="E258" s="151">
        <v>206.04</v>
      </c>
      <c r="F258" s="151">
        <v>46.3</v>
      </c>
      <c r="G258" s="129">
        <v>5</v>
      </c>
      <c r="H258" s="174">
        <v>3.8174374180799994E-3</v>
      </c>
      <c r="I258" s="175"/>
      <c r="J258" s="174"/>
    </row>
    <row r="259" spans="1:10" s="61" customFormat="1" ht="12.75" customHeight="1">
      <c r="A259" s="105">
        <v>217</v>
      </c>
      <c r="B259" s="98" t="s">
        <v>174</v>
      </c>
      <c r="C259" s="98" t="s">
        <v>375</v>
      </c>
      <c r="D259" s="129">
        <v>2003</v>
      </c>
      <c r="E259" s="151">
        <v>184.2</v>
      </c>
      <c r="F259" s="151">
        <v>61.4</v>
      </c>
      <c r="G259" s="129">
        <v>1</v>
      </c>
      <c r="H259" s="174">
        <v>3.8061304944000001E-3</v>
      </c>
      <c r="I259" s="175"/>
      <c r="J259" s="174">
        <v>1.4571428571428569E-3</v>
      </c>
    </row>
    <row r="260" spans="1:10" s="61" customFormat="1" ht="12.75" customHeight="1">
      <c r="A260" s="105">
        <v>218</v>
      </c>
      <c r="B260" s="98" t="s">
        <v>172</v>
      </c>
      <c r="C260" s="98" t="s">
        <v>334</v>
      </c>
      <c r="D260" s="129">
        <v>1975</v>
      </c>
      <c r="E260" s="151">
        <v>217.3</v>
      </c>
      <c r="F260" s="151">
        <v>66.900000000000006</v>
      </c>
      <c r="G260" s="129">
        <v>5</v>
      </c>
      <c r="H260" s="165">
        <v>3.7820552171999992E-3</v>
      </c>
      <c r="I260" s="175"/>
      <c r="J260" s="165"/>
    </row>
    <row r="261" spans="1:10" s="61" customFormat="1" ht="12.75" customHeight="1">
      <c r="A261" s="105">
        <v>219</v>
      </c>
      <c r="B261" s="98" t="s">
        <v>179</v>
      </c>
      <c r="C261" s="98" t="s">
        <v>376</v>
      </c>
      <c r="D261" s="129"/>
      <c r="E261" s="151">
        <v>405.5</v>
      </c>
      <c r="F261" s="151">
        <v>39.4</v>
      </c>
      <c r="G261" s="129">
        <v>5</v>
      </c>
      <c r="H261" s="165">
        <v>7.0576318019999985E-3</v>
      </c>
      <c r="I261" s="175"/>
      <c r="J261" s="165"/>
    </row>
    <row r="262" spans="1:10" s="61" customFormat="1" ht="12.75" customHeight="1">
      <c r="A262" s="105">
        <v>220</v>
      </c>
      <c r="B262" s="100" t="s">
        <v>162</v>
      </c>
      <c r="C262" s="98" t="s">
        <v>279</v>
      </c>
      <c r="D262" s="129">
        <v>1963</v>
      </c>
      <c r="E262" s="151">
        <v>232</v>
      </c>
      <c r="F262" s="151">
        <v>56.3</v>
      </c>
      <c r="G262" s="129">
        <v>4</v>
      </c>
      <c r="H262" s="174">
        <v>4.6811769839999991E-3</v>
      </c>
      <c r="I262" s="175"/>
      <c r="J262" s="174"/>
    </row>
    <row r="263" spans="1:10" s="61" customFormat="1" ht="12.75" customHeight="1">
      <c r="A263" s="105">
        <v>221</v>
      </c>
      <c r="B263" s="100" t="s">
        <v>164</v>
      </c>
      <c r="C263" s="98" t="s">
        <v>365</v>
      </c>
      <c r="D263" s="129">
        <v>1988</v>
      </c>
      <c r="E263" s="151">
        <v>799</v>
      </c>
      <c r="F263" s="151">
        <v>239.8</v>
      </c>
      <c r="G263" s="129">
        <v>5</v>
      </c>
      <c r="H263" s="174">
        <v>1.3906406435999998E-2</v>
      </c>
      <c r="I263" s="175"/>
      <c r="J263" s="174">
        <v>1.4571428571428569E-3</v>
      </c>
    </row>
    <row r="264" spans="1:10" s="61" customFormat="1" ht="12.75" customHeight="1">
      <c r="A264" s="105">
        <v>222</v>
      </c>
      <c r="B264" s="98" t="s">
        <v>177</v>
      </c>
      <c r="C264" s="98" t="s">
        <v>285</v>
      </c>
      <c r="D264" s="129">
        <v>1966</v>
      </c>
      <c r="E264" s="151">
        <v>638</v>
      </c>
      <c r="F264" s="151">
        <v>153.30000000000001</v>
      </c>
      <c r="G264" s="129">
        <v>5</v>
      </c>
      <c r="H264" s="165">
        <v>1.3969849607999999E-2</v>
      </c>
      <c r="I264" s="175"/>
      <c r="J264" s="165"/>
    </row>
    <row r="265" spans="1:10" s="61" customFormat="1" ht="12.75" customHeight="1">
      <c r="A265" s="105">
        <v>223</v>
      </c>
      <c r="B265" s="98" t="s">
        <v>176</v>
      </c>
      <c r="C265" s="98" t="s">
        <v>330</v>
      </c>
      <c r="D265" s="129">
        <v>1959</v>
      </c>
      <c r="E265" s="151">
        <v>293</v>
      </c>
      <c r="F265" s="151">
        <v>72</v>
      </c>
      <c r="G265" s="129">
        <v>2</v>
      </c>
      <c r="H265" s="174">
        <v>6.1150600160000002E-3</v>
      </c>
      <c r="I265" s="175"/>
      <c r="J265" s="174"/>
    </row>
    <row r="266" spans="1:10" s="61" customFormat="1" ht="12.75" customHeight="1">
      <c r="A266" s="105">
        <v>224</v>
      </c>
      <c r="B266" s="98" t="s">
        <v>173</v>
      </c>
      <c r="C266" s="98" t="s">
        <v>268</v>
      </c>
      <c r="D266" s="129">
        <v>1947</v>
      </c>
      <c r="E266" s="151">
        <v>291.5</v>
      </c>
      <c r="F266" s="79"/>
      <c r="G266" s="129">
        <v>2</v>
      </c>
      <c r="H266" s="165">
        <v>7.2814163949999995E-3</v>
      </c>
      <c r="I266" s="175"/>
      <c r="J266" s="165"/>
    </row>
    <row r="267" spans="1:10" s="61" customFormat="1" ht="12.75" customHeight="1">
      <c r="A267" s="105">
        <v>225</v>
      </c>
      <c r="B267" s="98" t="s">
        <v>180</v>
      </c>
      <c r="C267" s="98" t="s">
        <v>374</v>
      </c>
      <c r="D267" s="129"/>
      <c r="E267" s="151">
        <v>401.8</v>
      </c>
      <c r="F267" s="151">
        <v>79.5</v>
      </c>
      <c r="G267" s="129">
        <v>2</v>
      </c>
      <c r="H267" s="165">
        <f>0.0083857717216+0.0093959045024</f>
        <v>1.7781676224000002E-2</v>
      </c>
      <c r="I267" s="175"/>
      <c r="J267" s="165">
        <v>1.1142857142857142E-4</v>
      </c>
    </row>
    <row r="268" spans="1:10" s="61" customFormat="1" ht="12.75" customHeight="1">
      <c r="A268" s="105">
        <v>226</v>
      </c>
      <c r="B268" s="100" t="s">
        <v>229</v>
      </c>
      <c r="C268" s="98" t="s">
        <v>373</v>
      </c>
      <c r="D268" s="129"/>
      <c r="E268" s="79"/>
      <c r="F268" s="79"/>
      <c r="G268" s="129">
        <v>1</v>
      </c>
      <c r="H268" s="165">
        <v>2.457865E-2</v>
      </c>
      <c r="I268" s="175"/>
      <c r="J268" s="165"/>
    </row>
    <row r="269" spans="1:10" s="61" customFormat="1" ht="12.75" customHeight="1">
      <c r="A269" s="105">
        <v>227</v>
      </c>
      <c r="B269" s="98" t="s">
        <v>181</v>
      </c>
      <c r="C269" s="98" t="s">
        <v>302</v>
      </c>
      <c r="D269" s="129">
        <v>1955</v>
      </c>
      <c r="E269" s="79">
        <v>322.7</v>
      </c>
      <c r="F269" s="79">
        <v>67.599999999999994</v>
      </c>
      <c r="G269" s="129">
        <v>2</v>
      </c>
      <c r="H269" s="165">
        <v>6.7349142223999993E-3</v>
      </c>
      <c r="I269" s="175"/>
      <c r="J269" s="165"/>
    </row>
    <row r="270" spans="1:10" s="61" customFormat="1" ht="12.75" customHeight="1">
      <c r="A270" s="105">
        <v>228</v>
      </c>
      <c r="B270" s="98" t="s">
        <v>151</v>
      </c>
      <c r="C270" s="98" t="s">
        <v>371</v>
      </c>
      <c r="D270" s="129">
        <v>1955</v>
      </c>
      <c r="E270" s="151">
        <v>375.7</v>
      </c>
      <c r="F270" s="79"/>
      <c r="G270" s="129">
        <v>2</v>
      </c>
      <c r="H270" s="165">
        <v>6.8093340744000003E-3</v>
      </c>
      <c r="I270" s="175"/>
      <c r="J270" s="165"/>
    </row>
    <row r="271" spans="1:10" s="61" customFormat="1" ht="12.75" customHeight="1">
      <c r="A271" s="105">
        <v>229</v>
      </c>
      <c r="B271" s="98" t="s">
        <v>170</v>
      </c>
      <c r="C271" s="98" t="s">
        <v>362</v>
      </c>
      <c r="D271" s="129">
        <v>1983</v>
      </c>
      <c r="E271" s="151">
        <v>48.3</v>
      </c>
      <c r="F271" s="151">
        <v>15.1</v>
      </c>
      <c r="G271" s="129">
        <v>5</v>
      </c>
      <c r="H271" s="165">
        <v>9.5120706239999969E-4</v>
      </c>
      <c r="I271" s="175"/>
      <c r="J271" s="165"/>
    </row>
    <row r="272" spans="1:10" s="61" customFormat="1" ht="12.75" customHeight="1">
      <c r="A272" s="105">
        <v>230</v>
      </c>
      <c r="B272" s="98" t="s">
        <v>178</v>
      </c>
      <c r="C272" s="98" t="s">
        <v>374</v>
      </c>
      <c r="D272" s="129">
        <v>1955</v>
      </c>
      <c r="E272" s="151">
        <v>457</v>
      </c>
      <c r="F272" s="151">
        <v>90.5</v>
      </c>
      <c r="G272" s="129">
        <v>2</v>
      </c>
      <c r="H272" s="165">
        <v>8.2828471440000006E-3</v>
      </c>
      <c r="I272" s="175"/>
      <c r="J272" s="165"/>
    </row>
    <row r="273" spans="1:10" s="61" customFormat="1" ht="12.75" customHeight="1">
      <c r="A273" s="105">
        <v>231</v>
      </c>
      <c r="B273" s="98" t="s">
        <v>182</v>
      </c>
      <c r="C273" s="98" t="s">
        <v>382</v>
      </c>
      <c r="D273" s="129">
        <v>1959</v>
      </c>
      <c r="E273" s="151">
        <v>271.10000000000002</v>
      </c>
      <c r="F273" s="151">
        <v>57.1</v>
      </c>
      <c r="G273" s="129">
        <v>2</v>
      </c>
      <c r="H273" s="165">
        <v>5.6579958032000012E-3</v>
      </c>
      <c r="I273" s="175"/>
      <c r="J273" s="165"/>
    </row>
    <row r="274" spans="1:10" s="61" customFormat="1" ht="12.75" customHeight="1">
      <c r="A274" s="105">
        <v>232</v>
      </c>
      <c r="B274" s="100" t="s">
        <v>163</v>
      </c>
      <c r="C274" s="98" t="s">
        <v>267</v>
      </c>
      <c r="D274" s="129">
        <v>1955</v>
      </c>
      <c r="E274" s="151">
        <v>334</v>
      </c>
      <c r="F274" s="151">
        <v>69</v>
      </c>
      <c r="G274" s="129">
        <v>2</v>
      </c>
      <c r="H274" s="174">
        <v>6.0535469279999997E-3</v>
      </c>
      <c r="I274" s="175"/>
      <c r="J274" s="174"/>
    </row>
    <row r="275" spans="1:10" s="61" customFormat="1" ht="12.75" customHeight="1">
      <c r="A275" s="105">
        <v>233</v>
      </c>
      <c r="B275" s="98" t="s">
        <v>132</v>
      </c>
      <c r="C275" s="98" t="s">
        <v>376</v>
      </c>
      <c r="D275" s="129">
        <v>1993</v>
      </c>
      <c r="E275" s="151">
        <v>229.7</v>
      </c>
      <c r="F275" s="108"/>
      <c r="G275" s="129">
        <v>5</v>
      </c>
      <c r="H275" s="174">
        <v>3.9978742907999989E-3</v>
      </c>
      <c r="I275" s="175"/>
      <c r="J275" s="174"/>
    </row>
    <row r="276" spans="1:10" s="61" customFormat="1" ht="12.75" customHeight="1">
      <c r="A276" s="105">
        <v>234</v>
      </c>
      <c r="B276" s="100" t="s">
        <v>230</v>
      </c>
      <c r="C276" s="98" t="s">
        <v>415</v>
      </c>
      <c r="D276" s="129"/>
      <c r="E276" s="151">
        <v>263</v>
      </c>
      <c r="F276" s="151">
        <v>285.10000000000002</v>
      </c>
      <c r="G276" s="129">
        <v>1</v>
      </c>
      <c r="H276" s="165">
        <v>6.2704354800000002E-3</v>
      </c>
      <c r="I276" s="175"/>
      <c r="J276" s="165"/>
    </row>
    <row r="277" spans="1:10" s="61" customFormat="1" ht="12.75" customHeight="1">
      <c r="A277" s="105">
        <v>235</v>
      </c>
      <c r="B277" s="98" t="s">
        <v>205</v>
      </c>
      <c r="C277" s="98" t="s">
        <v>305</v>
      </c>
      <c r="D277" s="129">
        <v>1957</v>
      </c>
      <c r="E277" s="151">
        <v>805.8</v>
      </c>
      <c r="F277" s="151">
        <v>149.1</v>
      </c>
      <c r="G277" s="129">
        <v>2</v>
      </c>
      <c r="H277" s="165">
        <v>1.68174585696E-2</v>
      </c>
      <c r="I277" s="175"/>
      <c r="J277" s="165"/>
    </row>
    <row r="278" spans="1:10" s="61" customFormat="1" ht="12.75" customHeight="1">
      <c r="A278" s="105">
        <v>236</v>
      </c>
      <c r="B278" s="98" t="s">
        <v>227</v>
      </c>
      <c r="C278" s="98" t="s">
        <v>362</v>
      </c>
      <c r="D278" s="129">
        <v>1983</v>
      </c>
      <c r="E278" s="151">
        <v>87</v>
      </c>
      <c r="F278" s="79"/>
      <c r="G278" s="129">
        <v>5</v>
      </c>
      <c r="H278" s="165">
        <v>1.6532366399999998E-3</v>
      </c>
      <c r="I278" s="175"/>
      <c r="J278" s="165"/>
    </row>
    <row r="279" spans="1:10" s="61" customFormat="1" ht="12.75" customHeight="1">
      <c r="A279" s="105">
        <v>237</v>
      </c>
      <c r="B279" s="98" t="s">
        <v>228</v>
      </c>
      <c r="C279" s="98" t="s">
        <v>362</v>
      </c>
      <c r="D279" s="129">
        <v>1983</v>
      </c>
      <c r="E279" s="151">
        <v>176</v>
      </c>
      <c r="F279" s="79"/>
      <c r="G279" s="129">
        <v>5</v>
      </c>
      <c r="H279" s="165">
        <v>3.4660961279999992E-3</v>
      </c>
      <c r="I279" s="175"/>
      <c r="J279" s="165"/>
    </row>
    <row r="280" spans="1:10" s="61" customFormat="1" ht="12.75" customHeight="1">
      <c r="A280" s="105">
        <v>238</v>
      </c>
      <c r="B280" s="98" t="s">
        <v>186</v>
      </c>
      <c r="C280" s="98" t="s">
        <v>281</v>
      </c>
      <c r="D280" s="129">
        <v>1972</v>
      </c>
      <c r="E280" s="151">
        <v>2549</v>
      </c>
      <c r="F280" s="151">
        <v>572.79999999999995</v>
      </c>
      <c r="G280" s="129">
        <v>5</v>
      </c>
      <c r="H280" s="165">
        <v>4.4364743435999991E-2</v>
      </c>
      <c r="I280" s="175"/>
      <c r="J280" s="165"/>
    </row>
    <row r="281" spans="1:10" s="61" customFormat="1" ht="12.75" customHeight="1">
      <c r="A281" s="105">
        <v>239</v>
      </c>
      <c r="B281" s="98" t="s">
        <v>169</v>
      </c>
      <c r="C281" s="98" t="s">
        <v>416</v>
      </c>
      <c r="D281" s="129">
        <v>2006</v>
      </c>
      <c r="E281" s="151">
        <v>423</v>
      </c>
      <c r="F281" s="151">
        <v>154.6</v>
      </c>
      <c r="G281" s="129">
        <v>1</v>
      </c>
      <c r="H281" s="165">
        <v>8.7404625360000005E-3</v>
      </c>
      <c r="I281" s="175"/>
      <c r="J281" s="165"/>
    </row>
    <row r="282" spans="1:10" s="61" customFormat="1" ht="12.75" customHeight="1">
      <c r="A282" s="105">
        <v>240</v>
      </c>
      <c r="B282" s="98" t="s">
        <v>188</v>
      </c>
      <c r="C282" s="98" t="s">
        <v>291</v>
      </c>
      <c r="D282" s="129">
        <v>1962</v>
      </c>
      <c r="E282" s="151">
        <v>224.2</v>
      </c>
      <c r="F282" s="79"/>
      <c r="G282" s="129">
        <v>4</v>
      </c>
      <c r="H282" s="165">
        <v>4.1269686744000002E-3</v>
      </c>
      <c r="I282" s="175"/>
      <c r="J282" s="165"/>
    </row>
    <row r="283" spans="1:10" s="61" customFormat="1" ht="12.75" customHeight="1">
      <c r="A283" s="105">
        <v>241</v>
      </c>
      <c r="B283" s="98" t="s">
        <v>153</v>
      </c>
      <c r="C283" s="98" t="s">
        <v>362</v>
      </c>
      <c r="D283" s="129">
        <v>1983</v>
      </c>
      <c r="E283" s="151">
        <v>211.5</v>
      </c>
      <c r="F283" s="79"/>
      <c r="G283" s="129">
        <v>5</v>
      </c>
      <c r="H283" s="165">
        <v>4.0190752800000002E-3</v>
      </c>
      <c r="I283" s="175"/>
      <c r="J283" s="165"/>
    </row>
    <row r="284" spans="1:10" s="61" customFormat="1" ht="12.75" customHeight="1">
      <c r="A284" s="105">
        <v>242</v>
      </c>
      <c r="B284" s="98" t="s">
        <v>187</v>
      </c>
      <c r="C284" s="98" t="s">
        <v>334</v>
      </c>
      <c r="D284" s="129">
        <v>1975</v>
      </c>
      <c r="E284" s="151">
        <v>271.5</v>
      </c>
      <c r="F284" s="151">
        <v>52.8</v>
      </c>
      <c r="G284" s="129">
        <v>5</v>
      </c>
      <c r="H284" s="165">
        <v>5.8481140724999979E-3</v>
      </c>
      <c r="I284" s="175"/>
      <c r="J284" s="165"/>
    </row>
    <row r="285" spans="1:10" s="61" customFormat="1" ht="12.75" customHeight="1">
      <c r="A285" s="105">
        <v>243</v>
      </c>
      <c r="B285" s="98" t="s">
        <v>150</v>
      </c>
      <c r="C285" s="98" t="s">
        <v>299</v>
      </c>
      <c r="D285" s="129">
        <v>1960</v>
      </c>
      <c r="E285" s="151">
        <v>215.1</v>
      </c>
      <c r="F285" s="151">
        <v>43.4</v>
      </c>
      <c r="G285" s="129">
        <v>3</v>
      </c>
      <c r="H285" s="165">
        <v>3.9284547587999999E-3</v>
      </c>
      <c r="I285" s="175"/>
      <c r="J285" s="165"/>
    </row>
    <row r="286" spans="1:10" s="61" customFormat="1" ht="12.75" customHeight="1">
      <c r="A286" s="105">
        <v>244</v>
      </c>
      <c r="B286" s="98" t="s">
        <v>152</v>
      </c>
      <c r="C286" s="98" t="s">
        <v>306</v>
      </c>
      <c r="D286" s="129">
        <v>1958</v>
      </c>
      <c r="E286" s="151">
        <v>442.3</v>
      </c>
      <c r="F286" s="79"/>
      <c r="G286" s="129">
        <v>2</v>
      </c>
      <c r="H286" s="165">
        <v>1.0118626251600002E-2</v>
      </c>
      <c r="I286" s="175"/>
      <c r="J286" s="165"/>
    </row>
    <row r="287" spans="1:10" s="61" customFormat="1" ht="12.75" customHeight="1">
      <c r="A287" s="105">
        <v>245</v>
      </c>
      <c r="B287" s="98" t="s">
        <v>175</v>
      </c>
      <c r="C287" s="98" t="s">
        <v>370</v>
      </c>
      <c r="D287" s="129">
        <v>1982</v>
      </c>
      <c r="E287" s="151">
        <v>181.6</v>
      </c>
      <c r="F287" s="151">
        <v>47.8</v>
      </c>
      <c r="G287" s="129">
        <v>5</v>
      </c>
      <c r="H287" s="174">
        <v>3.1607051423999995E-3</v>
      </c>
      <c r="I287" s="175"/>
      <c r="J287" s="174"/>
    </row>
    <row r="288" spans="1:10" s="61" customFormat="1" ht="12.75" customHeight="1">
      <c r="A288" s="105">
        <v>246</v>
      </c>
      <c r="B288" s="98" t="s">
        <v>183</v>
      </c>
      <c r="C288" s="98" t="s">
        <v>267</v>
      </c>
      <c r="D288" s="129">
        <v>1955</v>
      </c>
      <c r="E288" s="151">
        <v>348</v>
      </c>
      <c r="F288" s="151">
        <v>71.900000000000006</v>
      </c>
      <c r="G288" s="129">
        <v>2</v>
      </c>
      <c r="H288" s="165">
        <v>6.3072884160000004E-3</v>
      </c>
      <c r="I288" s="175"/>
      <c r="J288" s="165"/>
    </row>
    <row r="289" spans="1:10" s="61" customFormat="1" ht="12.75" customHeight="1">
      <c r="A289" s="105">
        <v>247</v>
      </c>
      <c r="B289" s="100" t="s">
        <v>160</v>
      </c>
      <c r="C289" s="98" t="s">
        <v>417</v>
      </c>
      <c r="D289" s="129">
        <v>1955</v>
      </c>
      <c r="E289" s="151">
        <v>346.6</v>
      </c>
      <c r="F289" s="151">
        <v>80.2</v>
      </c>
      <c r="G289" s="129">
        <v>2</v>
      </c>
      <c r="H289" s="165">
        <v>6.2819142672000013E-3</v>
      </c>
      <c r="I289" s="175"/>
      <c r="J289" s="165"/>
    </row>
    <row r="290" spans="1:10" s="61" customFormat="1" ht="12.75" customHeight="1">
      <c r="A290" s="105">
        <v>248</v>
      </c>
      <c r="B290" s="98" t="s">
        <v>215</v>
      </c>
      <c r="C290" s="98" t="s">
        <v>303</v>
      </c>
      <c r="D290" s="129">
        <v>1957</v>
      </c>
      <c r="E290" s="151">
        <v>376</v>
      </c>
      <c r="F290" s="151">
        <v>67.599999999999994</v>
      </c>
      <c r="G290" s="129">
        <v>2</v>
      </c>
      <c r="H290" s="174">
        <v>7.8473125120000001E-3</v>
      </c>
      <c r="I290" s="175"/>
      <c r="J290" s="174"/>
    </row>
    <row r="291" spans="1:10" s="61" customFormat="1" ht="12.75" customHeight="1">
      <c r="A291" s="105">
        <v>249</v>
      </c>
      <c r="B291" s="98" t="s">
        <v>156</v>
      </c>
      <c r="C291" s="98" t="s">
        <v>268</v>
      </c>
      <c r="D291" s="129">
        <v>1947</v>
      </c>
      <c r="E291" s="151">
        <v>106.2</v>
      </c>
      <c r="F291" s="151">
        <v>24.1</v>
      </c>
      <c r="G291" s="129">
        <v>2</v>
      </c>
      <c r="H291" s="165">
        <v>2.7492484644000004E-3</v>
      </c>
      <c r="I291" s="175"/>
      <c r="J291" s="165"/>
    </row>
    <row r="292" spans="1:10" s="61" customFormat="1" ht="12.75" customHeight="1">
      <c r="A292" s="105">
        <v>250</v>
      </c>
      <c r="B292" s="98" t="s">
        <v>222</v>
      </c>
      <c r="C292" s="98" t="s">
        <v>368</v>
      </c>
      <c r="D292" s="129">
        <v>1963</v>
      </c>
      <c r="E292" s="151">
        <v>2648</v>
      </c>
      <c r="F292" s="151">
        <v>574.4</v>
      </c>
      <c r="G292" s="129">
        <v>1</v>
      </c>
      <c r="H292" s="174">
        <v>5.9976834576000004E-2</v>
      </c>
      <c r="I292" s="175"/>
      <c r="J292" s="174">
        <v>1.2885714285714285E-2</v>
      </c>
    </row>
    <row r="293" spans="1:10" s="61" customFormat="1" ht="12.75" customHeight="1">
      <c r="A293" s="105">
        <v>251</v>
      </c>
      <c r="B293" s="101" t="s">
        <v>161</v>
      </c>
      <c r="C293" s="98" t="s">
        <v>418</v>
      </c>
      <c r="D293" s="129">
        <v>2014</v>
      </c>
      <c r="E293" s="151">
        <v>3488</v>
      </c>
      <c r="F293" s="79"/>
      <c r="G293" s="129">
        <v>2</v>
      </c>
      <c r="H293" s="165">
        <v>3.8600000000000002E-2</v>
      </c>
      <c r="I293" s="175"/>
      <c r="J293" s="165"/>
    </row>
    <row r="294" spans="1:10" s="61" customFormat="1" ht="12.75" customHeight="1">
      <c r="A294" s="105">
        <v>252</v>
      </c>
      <c r="B294" s="101" t="s">
        <v>147</v>
      </c>
      <c r="C294" s="98" t="s">
        <v>369</v>
      </c>
      <c r="D294" s="129"/>
      <c r="E294" s="151">
        <v>961</v>
      </c>
      <c r="F294" s="79"/>
      <c r="G294" s="129">
        <v>1</v>
      </c>
      <c r="H294" s="165">
        <v>1.9706436097000003E-2</v>
      </c>
      <c r="I294" s="175"/>
      <c r="J294" s="165"/>
    </row>
    <row r="295" spans="1:10" s="61" customFormat="1" ht="12.75" customHeight="1">
      <c r="A295" s="105"/>
      <c r="B295" s="112" t="s">
        <v>231</v>
      </c>
      <c r="C295" s="107"/>
      <c r="D295" s="133"/>
      <c r="E295" s="108"/>
      <c r="F295" s="108"/>
      <c r="G295" s="113"/>
      <c r="H295" s="174"/>
      <c r="I295" s="174"/>
      <c r="J295" s="174"/>
    </row>
    <row r="296" spans="1:10" s="61" customFormat="1" ht="12.75" customHeight="1">
      <c r="A296" s="105">
        <v>253</v>
      </c>
      <c r="B296" s="114"/>
      <c r="C296" s="115" t="s">
        <v>407</v>
      </c>
      <c r="D296" s="133"/>
      <c r="E296" s="140">
        <v>81.8</v>
      </c>
      <c r="F296" s="140">
        <v>25.83</v>
      </c>
      <c r="G296" s="143">
        <v>1</v>
      </c>
      <c r="H296" s="174">
        <v>3.97782E-3</v>
      </c>
      <c r="I296" s="174"/>
      <c r="J296" s="174"/>
    </row>
    <row r="297" spans="1:10" s="61" customFormat="1" ht="12.75" customHeight="1">
      <c r="A297" s="105">
        <v>254</v>
      </c>
      <c r="B297" s="114"/>
      <c r="C297" s="115" t="s">
        <v>408</v>
      </c>
      <c r="D297" s="133"/>
      <c r="E297" s="141">
        <v>82.4</v>
      </c>
      <c r="F297" s="141">
        <v>24.07</v>
      </c>
      <c r="G297" s="129">
        <v>1</v>
      </c>
      <c r="H297" s="174">
        <v>3.7067800000000002E-3</v>
      </c>
      <c r="I297" s="174"/>
      <c r="J297" s="174"/>
    </row>
    <row r="298" spans="1:10" s="61" customFormat="1" ht="12.75" customHeight="1">
      <c r="A298" s="105">
        <v>255</v>
      </c>
      <c r="B298" s="114"/>
      <c r="C298" s="116" t="s">
        <v>402</v>
      </c>
      <c r="D298" s="133"/>
      <c r="E298" s="140"/>
      <c r="F298" s="140">
        <v>21</v>
      </c>
      <c r="G298" s="143">
        <v>1</v>
      </c>
      <c r="H298" s="174">
        <v>3.2339999999999999E-3</v>
      </c>
      <c r="I298" s="174"/>
      <c r="J298" s="174"/>
    </row>
    <row r="299" spans="1:10" s="61" customFormat="1" ht="12.75" customHeight="1">
      <c r="A299" s="105">
        <v>256</v>
      </c>
      <c r="B299" s="114"/>
      <c r="C299" s="116" t="s">
        <v>323</v>
      </c>
      <c r="D299" s="133"/>
      <c r="E299" s="140"/>
      <c r="F299" s="140">
        <v>20.8</v>
      </c>
      <c r="G299" s="143">
        <v>1</v>
      </c>
      <c r="H299" s="174">
        <v>3.2032000000000002E-3</v>
      </c>
      <c r="I299" s="174"/>
      <c r="J299" s="174"/>
    </row>
    <row r="300" spans="1:10" s="61" customFormat="1" ht="12.75" customHeight="1">
      <c r="A300" s="105">
        <v>257</v>
      </c>
      <c r="B300" s="114"/>
      <c r="C300" s="116" t="s">
        <v>324</v>
      </c>
      <c r="D300" s="133"/>
      <c r="E300" s="140"/>
      <c r="F300" s="140">
        <v>21.8</v>
      </c>
      <c r="G300" s="143">
        <v>1</v>
      </c>
      <c r="H300" s="174">
        <v>3.3572000000000003E-3</v>
      </c>
      <c r="I300" s="174"/>
      <c r="J300" s="174"/>
    </row>
    <row r="301" spans="1:10" s="61" customFormat="1" ht="12.75" customHeight="1">
      <c r="A301" s="105">
        <v>258</v>
      </c>
      <c r="B301" s="114"/>
      <c r="C301" s="100" t="s">
        <v>325</v>
      </c>
      <c r="D301" s="133"/>
      <c r="E301" s="141"/>
      <c r="F301" s="141">
        <v>13</v>
      </c>
      <c r="G301" s="129">
        <v>1</v>
      </c>
      <c r="H301" s="174">
        <v>2.0019999999999999E-3</v>
      </c>
      <c r="I301" s="174"/>
      <c r="J301" s="174"/>
    </row>
    <row r="302" spans="1:10" s="61" customFormat="1" ht="12.75" customHeight="1">
      <c r="A302" s="105">
        <v>259</v>
      </c>
      <c r="B302" s="114"/>
      <c r="C302" s="100" t="s">
        <v>419</v>
      </c>
      <c r="D302" s="133"/>
      <c r="E302" s="141"/>
      <c r="F302" s="141">
        <v>22.5</v>
      </c>
      <c r="G302" s="129">
        <v>1</v>
      </c>
      <c r="H302" s="174">
        <v>3.4650000000000002E-3</v>
      </c>
      <c r="I302" s="174"/>
      <c r="J302" s="174"/>
    </row>
    <row r="303" spans="1:10" s="61" customFormat="1" ht="12.75" customHeight="1">
      <c r="A303" s="105">
        <v>260</v>
      </c>
      <c r="B303" s="114"/>
      <c r="C303" s="100" t="s">
        <v>107</v>
      </c>
      <c r="D303" s="133"/>
      <c r="E303" s="141">
        <v>67.599999999999994</v>
      </c>
      <c r="F303" s="141">
        <v>17.62</v>
      </c>
      <c r="G303" s="129">
        <v>1</v>
      </c>
      <c r="H303" s="174">
        <v>2.7134799999999999E-3</v>
      </c>
      <c r="I303" s="174"/>
      <c r="J303" s="174"/>
    </row>
    <row r="304" spans="1:10" s="61" customFormat="1" ht="12.75" customHeight="1">
      <c r="A304" s="105">
        <v>261</v>
      </c>
      <c r="B304" s="114"/>
      <c r="C304" s="100" t="s">
        <v>278</v>
      </c>
      <c r="D304" s="133"/>
      <c r="E304" s="141"/>
      <c r="F304" s="141">
        <v>62.2</v>
      </c>
      <c r="G304" s="129">
        <v>1</v>
      </c>
      <c r="H304" s="174">
        <v>9.5788000000000019E-3</v>
      </c>
      <c r="I304" s="174"/>
      <c r="J304" s="174"/>
    </row>
    <row r="305" spans="1:10" s="61" customFormat="1" ht="12.75" customHeight="1">
      <c r="A305" s="105">
        <v>262</v>
      </c>
      <c r="B305" s="114"/>
      <c r="C305" s="116" t="s">
        <v>108</v>
      </c>
      <c r="D305" s="133"/>
      <c r="E305" s="140"/>
      <c r="F305" s="140">
        <v>21.8</v>
      </c>
      <c r="G305" s="143">
        <v>1</v>
      </c>
      <c r="H305" s="174">
        <v>3.3572000000000003E-3</v>
      </c>
      <c r="I305" s="174"/>
      <c r="J305" s="174"/>
    </row>
    <row r="306" spans="1:10" s="61" customFormat="1" ht="12.75" customHeight="1">
      <c r="A306" s="105">
        <v>263</v>
      </c>
      <c r="B306" s="114"/>
      <c r="C306" s="100" t="s">
        <v>343</v>
      </c>
      <c r="D306" s="133"/>
      <c r="E306" s="141"/>
      <c r="F306" s="141">
        <v>19.2</v>
      </c>
      <c r="G306" s="129">
        <v>1</v>
      </c>
      <c r="H306" s="174">
        <v>2.9567999999999999E-3</v>
      </c>
      <c r="I306" s="174"/>
      <c r="J306" s="174"/>
    </row>
    <row r="307" spans="1:10" s="61" customFormat="1" ht="12.75" customHeight="1">
      <c r="A307" s="105">
        <v>264</v>
      </c>
      <c r="B307" s="114"/>
      <c r="C307" s="100" t="s">
        <v>346</v>
      </c>
      <c r="D307" s="133"/>
      <c r="E307" s="141"/>
      <c r="F307" s="141">
        <v>13.6</v>
      </c>
      <c r="G307" s="129">
        <v>1</v>
      </c>
      <c r="H307" s="174">
        <v>2.0944000000000002E-3</v>
      </c>
      <c r="I307" s="174"/>
      <c r="J307" s="174"/>
    </row>
    <row r="308" spans="1:10" s="61" customFormat="1" ht="12.75" customHeight="1">
      <c r="A308" s="105">
        <v>265</v>
      </c>
      <c r="B308" s="114"/>
      <c r="C308" s="100" t="s">
        <v>109</v>
      </c>
      <c r="D308" s="133"/>
      <c r="E308" s="141"/>
      <c r="F308" s="141">
        <v>23.8</v>
      </c>
      <c r="G308" s="129">
        <v>1</v>
      </c>
      <c r="H308" s="174">
        <v>3.6652000000000004E-3</v>
      </c>
      <c r="I308" s="174"/>
      <c r="J308" s="174"/>
    </row>
    <row r="309" spans="1:10" s="61" customFormat="1" ht="12.75" customHeight="1">
      <c r="A309" s="105">
        <v>266</v>
      </c>
      <c r="B309" s="114"/>
      <c r="C309" s="100" t="s">
        <v>365</v>
      </c>
      <c r="D309" s="133"/>
      <c r="E309" s="141"/>
      <c r="F309" s="141">
        <v>17.7</v>
      </c>
      <c r="G309" s="129">
        <v>1</v>
      </c>
      <c r="H309" s="174">
        <v>2.7257999999999996E-3</v>
      </c>
      <c r="I309" s="174"/>
      <c r="J309" s="174"/>
    </row>
    <row r="310" spans="1:10" s="82" customFormat="1" ht="15" customHeight="1">
      <c r="A310" s="237" t="s">
        <v>234</v>
      </c>
      <c r="B310" s="238"/>
      <c r="C310" s="238"/>
      <c r="D310" s="239"/>
      <c r="E310" s="81">
        <f>SUM(E184:E309)</f>
        <v>179805.10000000003</v>
      </c>
      <c r="F310" s="81">
        <f>SUM(F184:F309)</f>
        <v>24834.619999999981</v>
      </c>
      <c r="G310" s="81"/>
      <c r="H310" s="167">
        <f>SUM(H184:H309)</f>
        <v>4.0904044689052004</v>
      </c>
      <c r="I310" s="167">
        <f>SUM(I184:I309)</f>
        <v>1.7999999999999999E-2</v>
      </c>
      <c r="J310" s="167">
        <f>SUM(J184:J309)</f>
        <v>0.22151142857142853</v>
      </c>
    </row>
    <row r="311" spans="1:10" s="82" customFormat="1" ht="15" customHeight="1">
      <c r="A311" s="237" t="s">
        <v>235</v>
      </c>
      <c r="B311" s="238"/>
      <c r="C311" s="238"/>
      <c r="D311" s="239"/>
      <c r="E311" s="81">
        <f>E310+E181+E151</f>
        <v>270846.58362377126</v>
      </c>
      <c r="F311" s="81">
        <f>F310+F181+F151</f>
        <v>154717.92000000001</v>
      </c>
      <c r="G311" s="81"/>
      <c r="H311" s="167">
        <f>H310+H181+H151</f>
        <v>17.92744678562914</v>
      </c>
      <c r="I311" s="167">
        <f>I310+I181+I151</f>
        <v>1.7999999999999999E-2</v>
      </c>
      <c r="J311" s="167">
        <f>J310+J181+J151</f>
        <v>2.4200657142857138</v>
      </c>
    </row>
    <row r="312" spans="1:10" s="68" customFormat="1" ht="35.25" customHeight="1">
      <c r="A312" s="63"/>
      <c r="B312" s="64" t="s">
        <v>448</v>
      </c>
      <c r="C312" s="65"/>
      <c r="D312" s="125"/>
      <c r="E312" s="66"/>
      <c r="F312" s="66"/>
      <c r="G312" s="67"/>
      <c r="H312" s="168"/>
      <c r="I312" s="168"/>
      <c r="J312" s="168"/>
    </row>
    <row r="313" spans="1:10" s="62" customFormat="1">
      <c r="A313" s="51"/>
      <c r="B313" s="52"/>
      <c r="C313" s="46" t="s">
        <v>100</v>
      </c>
      <c r="D313" s="59"/>
      <c r="E313" s="80"/>
      <c r="F313" s="80"/>
      <c r="G313" s="80"/>
      <c r="H313" s="171"/>
      <c r="I313" s="171"/>
      <c r="J313" s="172"/>
    </row>
    <row r="314" spans="1:10" s="69" customFormat="1" ht="12.75" customHeight="1">
      <c r="A314" s="93"/>
      <c r="B314" s="112" t="s">
        <v>451</v>
      </c>
      <c r="C314" s="89"/>
      <c r="D314" s="134"/>
      <c r="E314" s="94"/>
      <c r="F314" s="94"/>
      <c r="G314" s="95"/>
      <c r="H314" s="166"/>
      <c r="I314" s="166"/>
      <c r="J314" s="166"/>
    </row>
    <row r="315" spans="1:10" s="69" customFormat="1" ht="12.75" customHeight="1">
      <c r="A315" s="105">
        <v>1</v>
      </c>
      <c r="B315" s="96"/>
      <c r="C315" s="98" t="s">
        <v>460</v>
      </c>
      <c r="D315" s="133">
        <v>1950</v>
      </c>
      <c r="E315" s="108"/>
      <c r="F315" s="108">
        <v>101.3</v>
      </c>
      <c r="G315" s="113">
        <v>1</v>
      </c>
      <c r="H315" s="174">
        <v>1.5600199999999998E-2</v>
      </c>
      <c r="I315" s="166"/>
      <c r="J315" s="166"/>
    </row>
    <row r="316" spans="1:10" s="69" customFormat="1" ht="12.75" customHeight="1">
      <c r="A316" s="105">
        <v>2</v>
      </c>
      <c r="B316" s="96"/>
      <c r="C316" s="98" t="s">
        <v>510</v>
      </c>
      <c r="D316" s="133">
        <v>1950</v>
      </c>
      <c r="E316" s="108"/>
      <c r="F316" s="108">
        <v>525.29999999999995</v>
      </c>
      <c r="G316" s="113">
        <v>2</v>
      </c>
      <c r="H316" s="174">
        <v>8.0229999999999996E-2</v>
      </c>
      <c r="I316" s="166"/>
      <c r="J316" s="166"/>
    </row>
    <row r="317" spans="1:10" s="69" customFormat="1" ht="12.75" customHeight="1">
      <c r="A317" s="105">
        <v>3</v>
      </c>
      <c r="B317" s="96"/>
      <c r="C317" s="98" t="s">
        <v>511</v>
      </c>
      <c r="D317" s="133">
        <v>1994</v>
      </c>
      <c r="E317" s="108"/>
      <c r="F317" s="108">
        <v>1092.2</v>
      </c>
      <c r="G317" s="113">
        <v>3</v>
      </c>
      <c r="H317" s="174">
        <v>0.10727100000000002</v>
      </c>
      <c r="I317" s="166"/>
      <c r="J317" s="166"/>
    </row>
    <row r="318" spans="1:10" s="69" customFormat="1" ht="12.75" customHeight="1">
      <c r="A318" s="105">
        <v>4</v>
      </c>
      <c r="B318" s="96"/>
      <c r="C318" s="98" t="s">
        <v>461</v>
      </c>
      <c r="D318" s="133">
        <v>1952</v>
      </c>
      <c r="E318" s="108"/>
      <c r="F318" s="108">
        <v>250.2</v>
      </c>
      <c r="G318" s="113">
        <v>1</v>
      </c>
      <c r="H318" s="174">
        <v>3.8530799999999997E-2</v>
      </c>
      <c r="I318" s="166"/>
      <c r="J318" s="166"/>
    </row>
    <row r="319" spans="1:10" s="69" customFormat="1" ht="12.75" customHeight="1">
      <c r="A319" s="105">
        <v>5</v>
      </c>
      <c r="B319" s="96"/>
      <c r="C319" s="98" t="s">
        <v>512</v>
      </c>
      <c r="D319" s="133">
        <v>1951</v>
      </c>
      <c r="E319" s="108"/>
      <c r="F319" s="108">
        <v>120.1</v>
      </c>
      <c r="G319" s="113">
        <v>1</v>
      </c>
      <c r="H319" s="174">
        <v>1.8495399999999999E-2</v>
      </c>
      <c r="I319" s="166"/>
      <c r="J319" s="166"/>
    </row>
    <row r="320" spans="1:10" s="69" customFormat="1" ht="12.75" customHeight="1">
      <c r="A320" s="105">
        <v>6</v>
      </c>
      <c r="B320" s="96"/>
      <c r="C320" s="98" t="s">
        <v>513</v>
      </c>
      <c r="D320" s="133">
        <v>1951</v>
      </c>
      <c r="E320" s="108"/>
      <c r="F320" s="108">
        <v>522.9</v>
      </c>
      <c r="G320" s="113">
        <v>2</v>
      </c>
      <c r="H320" s="174">
        <v>8.05424E-2</v>
      </c>
      <c r="I320" s="166"/>
      <c r="J320" s="166"/>
    </row>
    <row r="321" spans="1:10" s="69" customFormat="1" ht="12.75" customHeight="1">
      <c r="A321" s="105">
        <v>7</v>
      </c>
      <c r="B321" s="96"/>
      <c r="C321" s="98" t="s">
        <v>514</v>
      </c>
      <c r="D321" s="133">
        <v>1951</v>
      </c>
      <c r="E321" s="108"/>
      <c r="F321" s="108">
        <v>521.29999999999995</v>
      </c>
      <c r="G321" s="113">
        <v>2</v>
      </c>
      <c r="H321" s="174">
        <v>8.0627599999999994E-2</v>
      </c>
      <c r="I321" s="166"/>
      <c r="J321" s="166"/>
    </row>
    <row r="322" spans="1:10" s="69" customFormat="1" ht="12.75" customHeight="1">
      <c r="A322" s="105">
        <v>8</v>
      </c>
      <c r="B322" s="96"/>
      <c r="C322" s="98" t="s">
        <v>515</v>
      </c>
      <c r="D322" s="133">
        <v>1951</v>
      </c>
      <c r="E322" s="108"/>
      <c r="F322" s="108">
        <v>517.6</v>
      </c>
      <c r="G322" s="113">
        <v>2</v>
      </c>
      <c r="H322" s="174">
        <v>7.9775600000000002E-2</v>
      </c>
      <c r="I322" s="166"/>
      <c r="J322" s="166"/>
    </row>
    <row r="323" spans="1:10" s="69" customFormat="1" ht="12.75" customHeight="1">
      <c r="A323" s="105">
        <v>9</v>
      </c>
      <c r="B323" s="96"/>
      <c r="C323" s="98" t="s">
        <v>516</v>
      </c>
      <c r="D323" s="133">
        <v>1956</v>
      </c>
      <c r="E323" s="108"/>
      <c r="F323" s="108">
        <v>540.70000000000005</v>
      </c>
      <c r="G323" s="113">
        <v>3</v>
      </c>
      <c r="H323" s="174">
        <v>8.2863000000000006E-2</v>
      </c>
      <c r="I323" s="166"/>
      <c r="J323" s="166"/>
    </row>
    <row r="324" spans="1:10" s="69" customFormat="1" ht="12.75" customHeight="1">
      <c r="A324" s="105">
        <v>10</v>
      </c>
      <c r="B324" s="96"/>
      <c r="C324" s="98" t="s">
        <v>517</v>
      </c>
      <c r="D324" s="133">
        <v>1956</v>
      </c>
      <c r="E324" s="108"/>
      <c r="F324" s="108">
        <v>540.5</v>
      </c>
      <c r="G324" s="113">
        <v>3</v>
      </c>
      <c r="H324" s="174">
        <v>7.7858999999999998E-2</v>
      </c>
      <c r="I324" s="166"/>
      <c r="J324" s="166"/>
    </row>
    <row r="325" spans="1:10" s="69" customFormat="1" ht="12.75" customHeight="1">
      <c r="A325" s="105">
        <v>11</v>
      </c>
      <c r="B325" s="96"/>
      <c r="C325" s="98" t="s">
        <v>518</v>
      </c>
      <c r="D325" s="133">
        <v>1950</v>
      </c>
      <c r="E325" s="108"/>
      <c r="F325" s="108">
        <v>506.7</v>
      </c>
      <c r="G325" s="113">
        <v>2</v>
      </c>
      <c r="H325" s="174">
        <v>7.5217400000000004E-2</v>
      </c>
      <c r="I325" s="166"/>
      <c r="J325" s="166"/>
    </row>
    <row r="326" spans="1:10" s="69" customFormat="1" ht="12.75" customHeight="1">
      <c r="A326" s="105">
        <v>12</v>
      </c>
      <c r="B326" s="96"/>
      <c r="C326" s="98" t="s">
        <v>519</v>
      </c>
      <c r="D326" s="133">
        <v>1950</v>
      </c>
      <c r="E326" s="108"/>
      <c r="F326" s="108">
        <v>507.2</v>
      </c>
      <c r="G326" s="113">
        <v>2</v>
      </c>
      <c r="H326" s="174">
        <v>4.7646000000000001E-2</v>
      </c>
      <c r="I326" s="166"/>
      <c r="J326" s="166"/>
    </row>
    <row r="327" spans="1:10" s="69" customFormat="1" ht="12.75" customHeight="1">
      <c r="A327" s="105">
        <v>13</v>
      </c>
      <c r="B327" s="96"/>
      <c r="C327" s="98" t="s">
        <v>520</v>
      </c>
      <c r="D327" s="133">
        <v>1950</v>
      </c>
      <c r="E327" s="108"/>
      <c r="F327" s="108">
        <v>521.20000000000005</v>
      </c>
      <c r="G327" s="113">
        <v>2</v>
      </c>
      <c r="H327" s="174">
        <v>5.0922000000000009E-2</v>
      </c>
      <c r="I327" s="166"/>
      <c r="J327" s="166"/>
    </row>
    <row r="328" spans="1:10" s="69" customFormat="1" ht="12.75" customHeight="1">
      <c r="A328" s="105">
        <v>14</v>
      </c>
      <c r="B328" s="96"/>
      <c r="C328" s="98" t="s">
        <v>521</v>
      </c>
      <c r="D328" s="133">
        <v>1950</v>
      </c>
      <c r="E328" s="108"/>
      <c r="F328" s="108">
        <v>521.5</v>
      </c>
      <c r="G328" s="113">
        <v>2</v>
      </c>
      <c r="H328" s="174">
        <v>5.0985000000000003E-2</v>
      </c>
      <c r="I328" s="166"/>
      <c r="J328" s="166"/>
    </row>
    <row r="329" spans="1:10" s="69" customFormat="1" ht="12.75" customHeight="1">
      <c r="A329" s="105">
        <v>15</v>
      </c>
      <c r="B329" s="96"/>
      <c r="C329" s="98" t="s">
        <v>522</v>
      </c>
      <c r="D329" s="133">
        <v>1956</v>
      </c>
      <c r="E329" s="108"/>
      <c r="F329" s="108">
        <v>786.4</v>
      </c>
      <c r="G329" s="113">
        <v>2</v>
      </c>
      <c r="H329" s="174">
        <v>0.13597919999999999</v>
      </c>
      <c r="I329" s="166"/>
      <c r="J329" s="166"/>
    </row>
    <row r="330" spans="1:10" s="69" customFormat="1" ht="12.75" customHeight="1">
      <c r="A330" s="105">
        <v>16</v>
      </c>
      <c r="B330" s="96"/>
      <c r="C330" s="98" t="s">
        <v>523</v>
      </c>
      <c r="D330" s="133">
        <v>1957</v>
      </c>
      <c r="E330" s="108"/>
      <c r="F330" s="108">
        <v>53.4</v>
      </c>
      <c r="G330" s="113">
        <v>2</v>
      </c>
      <c r="H330" s="174">
        <v>0.12135319999999999</v>
      </c>
      <c r="I330" s="166"/>
      <c r="J330" s="166"/>
    </row>
    <row r="331" spans="1:10" s="69" customFormat="1" ht="12.75" customHeight="1">
      <c r="A331" s="105">
        <v>17</v>
      </c>
      <c r="B331" s="96"/>
      <c r="C331" s="98" t="s">
        <v>524</v>
      </c>
      <c r="D331" s="133">
        <v>1956</v>
      </c>
      <c r="E331" s="108"/>
      <c r="F331" s="108">
        <v>213.9</v>
      </c>
      <c r="G331" s="113">
        <v>2</v>
      </c>
      <c r="H331" s="174">
        <v>3.3568800000000003E-2</v>
      </c>
      <c r="I331" s="166"/>
      <c r="J331" s="166"/>
    </row>
    <row r="332" spans="1:10" s="69" customFormat="1" ht="12.75" customHeight="1">
      <c r="A332" s="105">
        <v>18</v>
      </c>
      <c r="B332" s="96"/>
      <c r="C332" s="98" t="s">
        <v>525</v>
      </c>
      <c r="D332" s="133">
        <v>1951</v>
      </c>
      <c r="E332" s="108"/>
      <c r="F332" s="108">
        <v>210.6</v>
      </c>
      <c r="G332" s="113">
        <v>2</v>
      </c>
      <c r="H332" s="174">
        <v>3.2830400000000003E-2</v>
      </c>
      <c r="I332" s="166"/>
      <c r="J332" s="166"/>
    </row>
    <row r="333" spans="1:10" s="69" customFormat="1" ht="12.75" customHeight="1">
      <c r="A333" s="105">
        <v>19</v>
      </c>
      <c r="B333" s="96"/>
      <c r="C333" s="98" t="s">
        <v>526</v>
      </c>
      <c r="D333" s="133">
        <v>1951</v>
      </c>
      <c r="E333" s="108"/>
      <c r="F333" s="108">
        <v>528.1</v>
      </c>
      <c r="G333" s="113">
        <v>2</v>
      </c>
      <c r="H333" s="174">
        <v>8.13802E-2</v>
      </c>
      <c r="I333" s="166"/>
      <c r="J333" s="166"/>
    </row>
    <row r="334" spans="1:10" s="69" customFormat="1" ht="12.75" customHeight="1">
      <c r="A334" s="105">
        <v>20</v>
      </c>
      <c r="B334" s="96"/>
      <c r="C334" s="98" t="s">
        <v>527</v>
      </c>
      <c r="D334" s="133">
        <v>1956</v>
      </c>
      <c r="E334" s="108"/>
      <c r="F334" s="108">
        <v>215.2</v>
      </c>
      <c r="G334" s="113">
        <v>2</v>
      </c>
      <c r="H334" s="174">
        <v>3.3668199999999995E-2</v>
      </c>
      <c r="I334" s="166"/>
      <c r="J334" s="166"/>
    </row>
    <row r="335" spans="1:10" s="69" customFormat="1" ht="12.75" customHeight="1">
      <c r="A335" s="105">
        <v>21</v>
      </c>
      <c r="B335" s="96"/>
      <c r="C335" s="98" t="s">
        <v>528</v>
      </c>
      <c r="D335" s="133">
        <v>1951</v>
      </c>
      <c r="E335" s="108"/>
      <c r="F335" s="108">
        <v>856.9</v>
      </c>
      <c r="G335" s="113">
        <v>2</v>
      </c>
      <c r="H335" s="174">
        <v>0.12819759999999999</v>
      </c>
      <c r="I335" s="166"/>
      <c r="J335" s="166"/>
    </row>
    <row r="336" spans="1:10" s="69" customFormat="1" ht="12.75" customHeight="1">
      <c r="A336" s="105">
        <v>22</v>
      </c>
      <c r="B336" s="96"/>
      <c r="C336" s="98" t="s">
        <v>529</v>
      </c>
      <c r="D336" s="133">
        <v>1950</v>
      </c>
      <c r="E336" s="108"/>
      <c r="F336" s="108">
        <v>519.9</v>
      </c>
      <c r="G336" s="113">
        <v>2</v>
      </c>
      <c r="H336" s="174">
        <v>8.0002799999999999E-2</v>
      </c>
      <c r="I336" s="166"/>
      <c r="J336" s="166"/>
    </row>
    <row r="337" spans="1:10" s="69" customFormat="1" ht="12.75" customHeight="1">
      <c r="A337" s="105">
        <v>23</v>
      </c>
      <c r="B337" s="96"/>
      <c r="C337" s="98" t="s">
        <v>530</v>
      </c>
      <c r="D337" s="133">
        <v>1957</v>
      </c>
      <c r="E337" s="108"/>
      <c r="F337" s="108">
        <v>1357.7</v>
      </c>
      <c r="G337" s="113">
        <v>2</v>
      </c>
      <c r="H337" s="174">
        <v>0.21203439999999998</v>
      </c>
      <c r="I337" s="166"/>
      <c r="J337" s="166"/>
    </row>
    <row r="338" spans="1:10" s="69" customFormat="1" ht="12.75" customHeight="1">
      <c r="A338" s="105">
        <v>24</v>
      </c>
      <c r="B338" s="96"/>
      <c r="C338" s="98" t="s">
        <v>531</v>
      </c>
      <c r="D338" s="133">
        <v>1957</v>
      </c>
      <c r="E338" s="108"/>
      <c r="F338" s="108">
        <v>213.4</v>
      </c>
      <c r="G338" s="113">
        <v>2</v>
      </c>
      <c r="H338" s="174">
        <v>3.3526199999999999E-2</v>
      </c>
      <c r="I338" s="166"/>
      <c r="J338" s="166"/>
    </row>
    <row r="339" spans="1:10" s="69" customFormat="1" ht="12.75" customHeight="1">
      <c r="A339" s="105">
        <v>25</v>
      </c>
      <c r="B339" s="96"/>
      <c r="C339" s="98" t="s">
        <v>532</v>
      </c>
      <c r="D339" s="133">
        <v>1950</v>
      </c>
      <c r="E339" s="108"/>
      <c r="F339" s="108">
        <v>524.9</v>
      </c>
      <c r="G339" s="113">
        <v>2</v>
      </c>
      <c r="H339" s="174">
        <v>8.0897399999999994E-2</v>
      </c>
      <c r="I339" s="166"/>
      <c r="J339" s="166"/>
    </row>
    <row r="340" spans="1:10" s="69" customFormat="1" ht="12.75" customHeight="1">
      <c r="A340" s="105">
        <v>26</v>
      </c>
      <c r="B340" s="96"/>
      <c r="C340" s="98" t="s">
        <v>533</v>
      </c>
      <c r="D340" s="133">
        <v>1952</v>
      </c>
      <c r="E340" s="108"/>
      <c r="F340" s="108">
        <v>1247.7</v>
      </c>
      <c r="G340" s="113">
        <v>2</v>
      </c>
      <c r="H340" s="174">
        <v>0.21601039999999999</v>
      </c>
      <c r="I340" s="166"/>
      <c r="J340" s="166"/>
    </row>
    <row r="341" spans="1:10" s="69" customFormat="1" ht="12.75" customHeight="1">
      <c r="A341" s="105">
        <v>27</v>
      </c>
      <c r="B341" s="96"/>
      <c r="C341" s="98" t="s">
        <v>534</v>
      </c>
      <c r="D341" s="133">
        <v>1959</v>
      </c>
      <c r="E341" s="108"/>
      <c r="F341" s="108">
        <v>1860.4</v>
      </c>
      <c r="G341" s="113">
        <v>3</v>
      </c>
      <c r="H341" s="174">
        <v>0.21270600000000001</v>
      </c>
      <c r="I341" s="166"/>
      <c r="J341" s="166"/>
    </row>
    <row r="342" spans="1:10" s="69" customFormat="1" ht="12.75" customHeight="1">
      <c r="A342" s="105">
        <v>28</v>
      </c>
      <c r="B342" s="96"/>
      <c r="C342" s="98" t="s">
        <v>535</v>
      </c>
      <c r="D342" s="133">
        <v>1958</v>
      </c>
      <c r="E342" s="108"/>
      <c r="F342" s="108">
        <v>1863.1</v>
      </c>
      <c r="G342" s="113">
        <v>3</v>
      </c>
      <c r="H342" s="174">
        <v>0.22431599999999999</v>
      </c>
      <c r="I342" s="166"/>
      <c r="J342" s="166"/>
    </row>
    <row r="343" spans="1:10" s="69" customFormat="1" ht="12.75" customHeight="1">
      <c r="A343" s="105">
        <v>29</v>
      </c>
      <c r="B343" s="96"/>
      <c r="C343" s="98" t="s">
        <v>536</v>
      </c>
      <c r="D343" s="133">
        <v>1959</v>
      </c>
      <c r="E343" s="108"/>
      <c r="F343" s="108">
        <v>2070.4</v>
      </c>
      <c r="G343" s="113">
        <v>4</v>
      </c>
      <c r="H343" s="174">
        <v>0.23041800000000004</v>
      </c>
      <c r="I343" s="166"/>
      <c r="J343" s="166"/>
    </row>
    <row r="344" spans="1:10" s="69" customFormat="1" ht="12.75" customHeight="1">
      <c r="A344" s="105">
        <v>30</v>
      </c>
      <c r="B344" s="96"/>
      <c r="C344" s="98" t="s">
        <v>537</v>
      </c>
      <c r="D344" s="133">
        <v>1956</v>
      </c>
      <c r="E344" s="108"/>
      <c r="F344" s="108">
        <v>875.7</v>
      </c>
      <c r="G344" s="113">
        <v>2</v>
      </c>
      <c r="H344" s="174">
        <v>0.13707260000000002</v>
      </c>
      <c r="I344" s="166"/>
      <c r="J344" s="166"/>
    </row>
    <row r="345" spans="1:10" s="69" customFormat="1" ht="12.75" customHeight="1">
      <c r="A345" s="105">
        <v>31</v>
      </c>
      <c r="B345" s="96"/>
      <c r="C345" s="98" t="s">
        <v>538</v>
      </c>
      <c r="D345" s="133">
        <v>1956</v>
      </c>
      <c r="E345" s="108"/>
      <c r="F345" s="108">
        <v>874.2</v>
      </c>
      <c r="G345" s="113">
        <v>2</v>
      </c>
      <c r="H345" s="174">
        <v>0.1367034</v>
      </c>
      <c r="I345" s="166"/>
      <c r="J345" s="166"/>
    </row>
    <row r="346" spans="1:10" s="69" customFormat="1" ht="12.75" customHeight="1">
      <c r="A346" s="105">
        <v>32</v>
      </c>
      <c r="B346" s="96"/>
      <c r="C346" s="98" t="s">
        <v>539</v>
      </c>
      <c r="D346" s="133">
        <v>1956</v>
      </c>
      <c r="E346" s="108"/>
      <c r="F346" s="108">
        <v>213.1</v>
      </c>
      <c r="G346" s="113">
        <v>2</v>
      </c>
      <c r="H346" s="174">
        <v>3.1964199999999998E-2</v>
      </c>
      <c r="I346" s="166"/>
      <c r="J346" s="166"/>
    </row>
    <row r="347" spans="1:10" s="69" customFormat="1" ht="12.75" customHeight="1">
      <c r="A347" s="105">
        <v>33</v>
      </c>
      <c r="B347" s="96"/>
      <c r="C347" s="98" t="s">
        <v>540</v>
      </c>
      <c r="D347" s="133">
        <v>1956</v>
      </c>
      <c r="E347" s="108"/>
      <c r="F347" s="108">
        <v>729.4</v>
      </c>
      <c r="G347" s="113">
        <v>2</v>
      </c>
      <c r="H347" s="174">
        <v>0.11638319999999999</v>
      </c>
      <c r="I347" s="166"/>
      <c r="J347" s="166"/>
    </row>
    <row r="348" spans="1:10" s="69" customFormat="1" ht="12.75" customHeight="1">
      <c r="A348" s="105">
        <v>34</v>
      </c>
      <c r="B348" s="96"/>
      <c r="C348" s="98" t="s">
        <v>541</v>
      </c>
      <c r="D348" s="133">
        <v>1956</v>
      </c>
      <c r="E348" s="108"/>
      <c r="F348" s="108">
        <v>873.3</v>
      </c>
      <c r="G348" s="113">
        <v>2</v>
      </c>
      <c r="H348" s="174">
        <v>0.13627739999999999</v>
      </c>
      <c r="I348" s="166"/>
      <c r="J348" s="166"/>
    </row>
    <row r="349" spans="1:10" s="69" customFormat="1" ht="12.75" customHeight="1">
      <c r="A349" s="105">
        <v>35</v>
      </c>
      <c r="B349" s="96"/>
      <c r="C349" s="98" t="s">
        <v>542</v>
      </c>
      <c r="D349" s="133">
        <v>1953</v>
      </c>
      <c r="E349" s="108"/>
      <c r="F349" s="108">
        <v>880.2</v>
      </c>
      <c r="G349" s="113">
        <v>2</v>
      </c>
      <c r="H349" s="174">
        <v>0.1381944</v>
      </c>
      <c r="I349" s="166"/>
      <c r="J349" s="166"/>
    </row>
    <row r="350" spans="1:10" s="69" customFormat="1" ht="12.75" customHeight="1">
      <c r="A350" s="105">
        <v>36</v>
      </c>
      <c r="B350" s="96"/>
      <c r="C350" s="98" t="s">
        <v>543</v>
      </c>
      <c r="D350" s="133">
        <v>1953</v>
      </c>
      <c r="E350" s="108"/>
      <c r="F350" s="108">
        <v>873.8</v>
      </c>
      <c r="G350" s="113">
        <v>2</v>
      </c>
      <c r="H350" s="174">
        <v>0.13634839999999998</v>
      </c>
      <c r="I350" s="166"/>
      <c r="J350" s="166"/>
    </row>
    <row r="351" spans="1:10" s="69" customFormat="1" ht="12.75" customHeight="1">
      <c r="A351" s="105">
        <v>37</v>
      </c>
      <c r="B351" s="96"/>
      <c r="C351" s="98" t="s">
        <v>544</v>
      </c>
      <c r="D351" s="133">
        <v>1955</v>
      </c>
      <c r="E351" s="108"/>
      <c r="F351" s="108">
        <v>645.5</v>
      </c>
      <c r="G351" s="113">
        <v>2</v>
      </c>
      <c r="H351" s="174">
        <v>0.101814</v>
      </c>
      <c r="I351" s="166"/>
      <c r="J351" s="166"/>
    </row>
    <row r="352" spans="1:10" s="69" customFormat="1" ht="12.75" customHeight="1">
      <c r="A352" s="105">
        <v>38</v>
      </c>
      <c r="B352" s="96"/>
      <c r="C352" s="98" t="s">
        <v>545</v>
      </c>
      <c r="D352" s="133">
        <v>1957</v>
      </c>
      <c r="E352" s="108"/>
      <c r="F352" s="108">
        <v>218.2</v>
      </c>
      <c r="G352" s="113">
        <v>2</v>
      </c>
      <c r="H352" s="174">
        <v>3.4037400000000002E-2</v>
      </c>
      <c r="I352" s="166"/>
      <c r="J352" s="166"/>
    </row>
    <row r="353" spans="1:10" s="69" customFormat="1" ht="12.75" customHeight="1">
      <c r="A353" s="105">
        <v>39</v>
      </c>
      <c r="B353" s="96"/>
      <c r="C353" s="98" t="s">
        <v>546</v>
      </c>
      <c r="D353" s="133">
        <v>1953</v>
      </c>
      <c r="E353" s="108"/>
      <c r="F353" s="108">
        <v>783.8</v>
      </c>
      <c r="G353" s="113">
        <v>2</v>
      </c>
      <c r="H353" s="174">
        <v>0.12429259999999999</v>
      </c>
      <c r="I353" s="166"/>
      <c r="J353" s="166"/>
    </row>
    <row r="354" spans="1:10" s="69" customFormat="1" ht="12.75" customHeight="1">
      <c r="A354" s="105">
        <v>40</v>
      </c>
      <c r="B354" s="96"/>
      <c r="C354" s="98" t="s">
        <v>547</v>
      </c>
      <c r="D354" s="133">
        <v>1956</v>
      </c>
      <c r="E354" s="108"/>
      <c r="F354" s="108">
        <v>862.9</v>
      </c>
      <c r="G354" s="113">
        <v>2</v>
      </c>
      <c r="H354" s="174">
        <v>0.13480059999999999</v>
      </c>
      <c r="I354" s="166"/>
      <c r="J354" s="166"/>
    </row>
    <row r="355" spans="1:10" s="69" customFormat="1" ht="12.75" customHeight="1">
      <c r="A355" s="105">
        <v>41</v>
      </c>
      <c r="B355" s="96"/>
      <c r="C355" s="98" t="s">
        <v>548</v>
      </c>
      <c r="D355" s="133">
        <v>1957</v>
      </c>
      <c r="E355" s="108"/>
      <c r="F355" s="108">
        <v>636.1</v>
      </c>
      <c r="G355" s="113">
        <v>2</v>
      </c>
      <c r="H355" s="174">
        <v>9.9783400000000008E-2</v>
      </c>
      <c r="I355" s="166"/>
      <c r="J355" s="166"/>
    </row>
    <row r="356" spans="1:10" s="69" customFormat="1" ht="12.75" customHeight="1">
      <c r="A356" s="105">
        <v>42</v>
      </c>
      <c r="B356" s="96"/>
      <c r="C356" s="98" t="s">
        <v>549</v>
      </c>
      <c r="D356" s="133">
        <v>1957</v>
      </c>
      <c r="E356" s="108"/>
      <c r="F356" s="108">
        <v>212</v>
      </c>
      <c r="G356" s="113">
        <v>2</v>
      </c>
      <c r="H356" s="174">
        <v>3.3085999999999997E-2</v>
      </c>
      <c r="I356" s="166"/>
      <c r="J356" s="166"/>
    </row>
    <row r="357" spans="1:10" s="69" customFormat="1" ht="12.75" customHeight="1">
      <c r="A357" s="105">
        <v>43</v>
      </c>
      <c r="B357" s="96"/>
      <c r="C357" s="98" t="s">
        <v>550</v>
      </c>
      <c r="D357" s="133">
        <v>1956</v>
      </c>
      <c r="E357" s="108"/>
      <c r="F357" s="108">
        <v>878.2</v>
      </c>
      <c r="G357" s="113">
        <v>2</v>
      </c>
      <c r="H357" s="174">
        <v>0.136959</v>
      </c>
      <c r="I357" s="166"/>
      <c r="J357" s="166"/>
    </row>
    <row r="358" spans="1:10" s="69" customFormat="1" ht="12.75" customHeight="1">
      <c r="A358" s="105">
        <v>44</v>
      </c>
      <c r="B358" s="96"/>
      <c r="C358" s="98" t="s">
        <v>551</v>
      </c>
      <c r="D358" s="133">
        <v>1953</v>
      </c>
      <c r="E358" s="108"/>
      <c r="F358" s="108">
        <v>213.8</v>
      </c>
      <c r="G358" s="113">
        <v>2</v>
      </c>
      <c r="H358" s="174">
        <v>3.3668200000000002E-2</v>
      </c>
      <c r="I358" s="166"/>
      <c r="J358" s="166"/>
    </row>
    <row r="359" spans="1:10" s="69" customFormat="1" ht="12.75" customHeight="1">
      <c r="A359" s="105">
        <v>45</v>
      </c>
      <c r="B359" s="96"/>
      <c r="C359" s="98" t="s">
        <v>552</v>
      </c>
      <c r="D359" s="133">
        <v>1953</v>
      </c>
      <c r="E359" s="108"/>
      <c r="F359" s="108">
        <v>871.4</v>
      </c>
      <c r="G359" s="113">
        <v>2</v>
      </c>
      <c r="H359" s="174">
        <v>0.13663239999999999</v>
      </c>
      <c r="I359" s="166"/>
      <c r="J359" s="166"/>
    </row>
    <row r="360" spans="1:10" s="69" customFormat="1" ht="12.75" customHeight="1">
      <c r="A360" s="105">
        <v>46</v>
      </c>
      <c r="B360" s="96"/>
      <c r="C360" s="98" t="s">
        <v>553</v>
      </c>
      <c r="D360" s="133">
        <v>1956</v>
      </c>
      <c r="E360" s="108"/>
      <c r="F360" s="108">
        <v>879</v>
      </c>
      <c r="G360" s="113">
        <v>2</v>
      </c>
      <c r="H360" s="174">
        <v>0.13725720000000002</v>
      </c>
      <c r="I360" s="166"/>
      <c r="J360" s="166"/>
    </row>
    <row r="361" spans="1:10" s="69" customFormat="1" ht="12.75" customHeight="1">
      <c r="A361" s="105">
        <v>47</v>
      </c>
      <c r="B361" s="96"/>
      <c r="C361" s="98" t="s">
        <v>554</v>
      </c>
      <c r="D361" s="133">
        <v>1956</v>
      </c>
      <c r="E361" s="108"/>
      <c r="F361" s="108">
        <v>217.6</v>
      </c>
      <c r="G361" s="113">
        <v>2</v>
      </c>
      <c r="H361" s="174">
        <v>3.38812E-2</v>
      </c>
      <c r="I361" s="166"/>
      <c r="J361" s="166"/>
    </row>
    <row r="362" spans="1:10" s="69" customFormat="1" ht="12.75" customHeight="1">
      <c r="A362" s="105">
        <v>48</v>
      </c>
      <c r="B362" s="96"/>
      <c r="C362" s="98" t="s">
        <v>555</v>
      </c>
      <c r="D362" s="133">
        <v>1954</v>
      </c>
      <c r="E362" s="108"/>
      <c r="F362" s="108">
        <v>872.7</v>
      </c>
      <c r="G362" s="113">
        <v>2</v>
      </c>
      <c r="H362" s="174">
        <v>0.13664660000000001</v>
      </c>
      <c r="I362" s="166"/>
      <c r="J362" s="166"/>
    </row>
    <row r="363" spans="1:10" s="69" customFormat="1" ht="12.75" customHeight="1">
      <c r="A363" s="105">
        <v>49</v>
      </c>
      <c r="B363" s="96"/>
      <c r="C363" s="98" t="s">
        <v>556</v>
      </c>
      <c r="D363" s="133">
        <v>1951</v>
      </c>
      <c r="E363" s="108"/>
      <c r="F363" s="108">
        <v>521</v>
      </c>
      <c r="G363" s="113">
        <v>2</v>
      </c>
      <c r="H363" s="174">
        <v>8.0428800000000009E-2</v>
      </c>
      <c r="I363" s="166"/>
      <c r="J363" s="166"/>
    </row>
    <row r="364" spans="1:10" s="69" customFormat="1" ht="12.75" customHeight="1">
      <c r="A364" s="105">
        <v>50</v>
      </c>
      <c r="B364" s="96"/>
      <c r="C364" s="98" t="s">
        <v>557</v>
      </c>
      <c r="D364" s="133">
        <v>1951</v>
      </c>
      <c r="E364" s="108"/>
      <c r="F364" s="108">
        <v>513.1</v>
      </c>
      <c r="G364" s="113">
        <v>2</v>
      </c>
      <c r="H364" s="174">
        <v>7.6183000000000001E-2</v>
      </c>
      <c r="I364" s="166"/>
      <c r="J364" s="166"/>
    </row>
    <row r="365" spans="1:10" s="69" customFormat="1" ht="12.75" customHeight="1">
      <c r="A365" s="105">
        <v>51</v>
      </c>
      <c r="B365" s="96"/>
      <c r="C365" s="98" t="s">
        <v>558</v>
      </c>
      <c r="D365" s="133">
        <v>1960</v>
      </c>
      <c r="E365" s="108"/>
      <c r="F365" s="108">
        <v>627.5</v>
      </c>
      <c r="G365" s="113">
        <v>2</v>
      </c>
      <c r="H365" s="174">
        <v>9.5736400000000013E-2</v>
      </c>
      <c r="I365" s="166"/>
      <c r="J365" s="166"/>
    </row>
    <row r="366" spans="1:10" s="69" customFormat="1" ht="12.75" customHeight="1">
      <c r="A366" s="105">
        <v>52</v>
      </c>
      <c r="B366" s="96"/>
      <c r="C366" s="98" t="s">
        <v>559</v>
      </c>
      <c r="D366" s="133">
        <v>1950</v>
      </c>
      <c r="E366" s="108"/>
      <c r="F366" s="108">
        <v>516.20000000000005</v>
      </c>
      <c r="G366" s="113">
        <v>2</v>
      </c>
      <c r="H366" s="174">
        <v>7.97046E-2</v>
      </c>
      <c r="I366" s="166"/>
      <c r="J366" s="166"/>
    </row>
    <row r="367" spans="1:10" s="69" customFormat="1" ht="12.75" customHeight="1">
      <c r="A367" s="105">
        <v>53</v>
      </c>
      <c r="B367" s="96"/>
      <c r="C367" s="98" t="s">
        <v>560</v>
      </c>
      <c r="D367" s="133">
        <v>1960</v>
      </c>
      <c r="E367" s="108"/>
      <c r="F367" s="108">
        <v>622.20000000000005</v>
      </c>
      <c r="G367" s="113">
        <v>2</v>
      </c>
      <c r="H367" s="174">
        <v>9.5097400000000012E-2</v>
      </c>
      <c r="I367" s="166"/>
      <c r="J367" s="166"/>
    </row>
    <row r="368" spans="1:10" s="69" customFormat="1" ht="12.75" customHeight="1">
      <c r="A368" s="105">
        <v>54</v>
      </c>
      <c r="B368" s="96"/>
      <c r="C368" s="98" t="s">
        <v>561</v>
      </c>
      <c r="D368" s="133">
        <v>1954</v>
      </c>
      <c r="E368" s="108"/>
      <c r="F368" s="108">
        <v>510.6</v>
      </c>
      <c r="G368" s="113">
        <v>2</v>
      </c>
      <c r="H368" s="174">
        <v>7.8739000000000003E-2</v>
      </c>
      <c r="I368" s="166"/>
      <c r="J368" s="166"/>
    </row>
    <row r="369" spans="1:10" s="69" customFormat="1" ht="12.75" customHeight="1">
      <c r="A369" s="105">
        <v>55</v>
      </c>
      <c r="B369" s="96"/>
      <c r="C369" s="98" t="s">
        <v>562</v>
      </c>
      <c r="D369" s="133">
        <v>1979</v>
      </c>
      <c r="E369" s="108"/>
      <c r="F369" s="108">
        <v>140.19999999999999</v>
      </c>
      <c r="G369" s="113">
        <v>1</v>
      </c>
      <c r="H369" s="174">
        <v>2.15908E-2</v>
      </c>
      <c r="I369" s="166"/>
      <c r="J369" s="166"/>
    </row>
    <row r="370" spans="1:10" s="69" customFormat="1" ht="12.75" customHeight="1">
      <c r="A370" s="105">
        <v>56</v>
      </c>
      <c r="B370" s="96"/>
      <c r="C370" s="98" t="s">
        <v>563</v>
      </c>
      <c r="D370" s="133">
        <v>1960</v>
      </c>
      <c r="E370" s="108"/>
      <c r="F370" s="108">
        <v>954</v>
      </c>
      <c r="G370" s="113">
        <v>3</v>
      </c>
      <c r="H370" s="174">
        <v>9.2493000000000006E-2</v>
      </c>
      <c r="I370" s="166"/>
      <c r="J370" s="166"/>
    </row>
    <row r="371" spans="1:10" s="69" customFormat="1" ht="12.75" customHeight="1">
      <c r="A371" s="105">
        <v>57</v>
      </c>
      <c r="B371" s="96"/>
      <c r="C371" s="98" t="s">
        <v>564</v>
      </c>
      <c r="D371" s="133">
        <v>1961</v>
      </c>
      <c r="E371" s="108"/>
      <c r="F371" s="108">
        <v>946.1</v>
      </c>
      <c r="G371" s="113">
        <v>3</v>
      </c>
      <c r="H371" s="174">
        <v>9.1836000000000001E-2</v>
      </c>
      <c r="I371" s="166"/>
      <c r="J371" s="166"/>
    </row>
    <row r="372" spans="1:10" s="69" customFormat="1" ht="12.75" customHeight="1">
      <c r="A372" s="105">
        <v>58</v>
      </c>
      <c r="B372" s="96"/>
      <c r="C372" s="98" t="s">
        <v>565</v>
      </c>
      <c r="D372" s="133">
        <v>1958</v>
      </c>
      <c r="E372" s="108"/>
      <c r="F372" s="108">
        <v>499.8</v>
      </c>
      <c r="G372" s="113">
        <v>2</v>
      </c>
      <c r="H372" s="174">
        <v>7.7063400000000004E-2</v>
      </c>
      <c r="I372" s="166"/>
      <c r="J372" s="166"/>
    </row>
    <row r="373" spans="1:10" s="69" customFormat="1" ht="12.75" customHeight="1">
      <c r="A373" s="105">
        <v>59</v>
      </c>
      <c r="B373" s="96"/>
      <c r="C373" s="98" t="s">
        <v>566</v>
      </c>
      <c r="D373" s="133">
        <v>1957</v>
      </c>
      <c r="E373" s="108"/>
      <c r="F373" s="108">
        <v>623.6</v>
      </c>
      <c r="G373" s="113">
        <v>2</v>
      </c>
      <c r="H373" s="174">
        <v>9.7937400000000008E-2</v>
      </c>
      <c r="I373" s="166"/>
      <c r="J373" s="166"/>
    </row>
    <row r="374" spans="1:10" s="69" customFormat="1" ht="12.75" customHeight="1">
      <c r="A374" s="105">
        <v>60</v>
      </c>
      <c r="B374" s="96"/>
      <c r="C374" s="98" t="s">
        <v>567</v>
      </c>
      <c r="D374" s="133">
        <v>1956</v>
      </c>
      <c r="E374" s="108"/>
      <c r="F374" s="108">
        <v>638.9</v>
      </c>
      <c r="G374" s="113">
        <v>2</v>
      </c>
      <c r="H374" s="174">
        <v>0.1002946</v>
      </c>
      <c r="I374" s="166"/>
      <c r="J374" s="166"/>
    </row>
    <row r="375" spans="1:10" s="69" customFormat="1" ht="12.75" customHeight="1">
      <c r="A375" s="105">
        <v>61</v>
      </c>
      <c r="B375" s="96"/>
      <c r="C375" s="98" t="s">
        <v>568</v>
      </c>
      <c r="D375" s="133">
        <v>1957</v>
      </c>
      <c r="E375" s="108"/>
      <c r="F375" s="108">
        <v>645.29999999999995</v>
      </c>
      <c r="G375" s="113">
        <v>2</v>
      </c>
      <c r="H375" s="174">
        <v>0.1013028</v>
      </c>
      <c r="I375" s="166"/>
      <c r="J375" s="166"/>
    </row>
    <row r="376" spans="1:10" s="69" customFormat="1" ht="12.75" customHeight="1">
      <c r="A376" s="105">
        <v>62</v>
      </c>
      <c r="B376" s="96"/>
      <c r="C376" s="98" t="s">
        <v>569</v>
      </c>
      <c r="D376" s="133">
        <v>1956</v>
      </c>
      <c r="E376" s="108"/>
      <c r="F376" s="108">
        <v>635</v>
      </c>
      <c r="G376" s="113">
        <v>2</v>
      </c>
      <c r="H376" s="174">
        <v>9.8050999999999999E-2</v>
      </c>
      <c r="I376" s="166"/>
      <c r="J376" s="166"/>
    </row>
    <row r="377" spans="1:10" s="69" customFormat="1" ht="12.75" customHeight="1">
      <c r="A377" s="105">
        <v>63</v>
      </c>
      <c r="B377" s="96"/>
      <c r="C377" s="98" t="s">
        <v>570</v>
      </c>
      <c r="D377" s="133">
        <v>1960</v>
      </c>
      <c r="E377" s="108"/>
      <c r="F377" s="108">
        <v>335.2</v>
      </c>
      <c r="G377" s="113">
        <v>2</v>
      </c>
      <c r="H377" s="174">
        <v>5.43434E-2</v>
      </c>
      <c r="I377" s="166"/>
      <c r="J377" s="166"/>
    </row>
    <row r="378" spans="1:10" s="69" customFormat="1" ht="12.75" customHeight="1">
      <c r="A378" s="105">
        <v>64</v>
      </c>
      <c r="B378" s="96"/>
      <c r="C378" s="98" t="s">
        <v>571</v>
      </c>
      <c r="D378" s="133">
        <v>1954</v>
      </c>
      <c r="E378" s="108"/>
      <c r="F378" s="108">
        <v>454.6</v>
      </c>
      <c r="G378" s="113">
        <v>2</v>
      </c>
      <c r="H378" s="174">
        <v>7.4209200000000003E-2</v>
      </c>
      <c r="I378" s="166"/>
      <c r="J378" s="166"/>
    </row>
    <row r="379" spans="1:10" s="69" customFormat="1" ht="12.75" customHeight="1">
      <c r="A379" s="105">
        <v>65</v>
      </c>
      <c r="B379" s="96"/>
      <c r="C379" s="98" t="s">
        <v>489</v>
      </c>
      <c r="D379" s="133">
        <v>1957</v>
      </c>
      <c r="E379" s="108"/>
      <c r="F379" s="108">
        <v>243.4</v>
      </c>
      <c r="G379" s="113">
        <v>1</v>
      </c>
      <c r="H379" s="174">
        <v>3.7483599999999999E-2</v>
      </c>
      <c r="I379" s="166"/>
      <c r="J379" s="166"/>
    </row>
    <row r="380" spans="1:10" s="69" customFormat="1" ht="12.75" customHeight="1">
      <c r="A380" s="105">
        <v>66</v>
      </c>
      <c r="B380" s="96"/>
      <c r="C380" s="98" t="s">
        <v>490</v>
      </c>
      <c r="D380" s="133">
        <v>1953</v>
      </c>
      <c r="E380" s="108"/>
      <c r="F380" s="108">
        <v>114.2</v>
      </c>
      <c r="G380" s="113">
        <v>1</v>
      </c>
      <c r="H380" s="174">
        <v>1.75868E-2</v>
      </c>
      <c r="I380" s="166"/>
      <c r="J380" s="166"/>
    </row>
    <row r="381" spans="1:10" s="69" customFormat="1" ht="12.75" customHeight="1">
      <c r="A381" s="105">
        <v>67</v>
      </c>
      <c r="B381" s="96"/>
      <c r="C381" s="98" t="s">
        <v>491</v>
      </c>
      <c r="D381" s="133">
        <v>1954</v>
      </c>
      <c r="E381" s="108"/>
      <c r="F381" s="108">
        <v>112.6</v>
      </c>
      <c r="G381" s="113">
        <v>1</v>
      </c>
      <c r="H381" s="174">
        <v>1.7340399999999999E-2</v>
      </c>
      <c r="I381" s="166"/>
      <c r="J381" s="166"/>
    </row>
    <row r="382" spans="1:10" s="69" customFormat="1" ht="12.75" customHeight="1">
      <c r="A382" s="105">
        <v>68</v>
      </c>
      <c r="B382" s="96"/>
      <c r="C382" s="98" t="s">
        <v>492</v>
      </c>
      <c r="D382" s="133">
        <v>1954</v>
      </c>
      <c r="E382" s="108"/>
      <c r="F382" s="108">
        <v>122.9</v>
      </c>
      <c r="G382" s="113">
        <v>1</v>
      </c>
      <c r="H382" s="174">
        <v>1.8926600000000002E-2</v>
      </c>
      <c r="I382" s="166"/>
      <c r="J382" s="166"/>
    </row>
    <row r="383" spans="1:10" s="69" customFormat="1" ht="12.75" customHeight="1">
      <c r="A383" s="105">
        <v>69</v>
      </c>
      <c r="B383" s="96"/>
      <c r="C383" s="98" t="s">
        <v>493</v>
      </c>
      <c r="D383" s="133">
        <v>1954</v>
      </c>
      <c r="E383" s="108"/>
      <c r="F383" s="108">
        <v>115.5</v>
      </c>
      <c r="G383" s="113">
        <v>1</v>
      </c>
      <c r="H383" s="174">
        <v>1.7787000000000001E-2</v>
      </c>
      <c r="I383" s="166"/>
      <c r="J383" s="166"/>
    </row>
    <row r="384" spans="1:10" s="69" customFormat="1" ht="12.75" customHeight="1">
      <c r="A384" s="105">
        <v>70</v>
      </c>
      <c r="B384" s="96"/>
      <c r="C384" s="98" t="s">
        <v>463</v>
      </c>
      <c r="D384" s="133">
        <v>1959</v>
      </c>
      <c r="E384" s="108"/>
      <c r="F384" s="108">
        <v>613.20000000000005</v>
      </c>
      <c r="G384" s="113">
        <v>2</v>
      </c>
      <c r="H384" s="174">
        <v>9.3507000000000007E-2</v>
      </c>
      <c r="I384" s="166"/>
      <c r="J384" s="166"/>
    </row>
    <row r="385" spans="1:10" s="69" customFormat="1" ht="12.75" customHeight="1">
      <c r="A385" s="105">
        <v>71</v>
      </c>
      <c r="B385" s="96"/>
      <c r="C385" s="98" t="s">
        <v>572</v>
      </c>
      <c r="D385" s="133">
        <v>1952</v>
      </c>
      <c r="E385" s="108"/>
      <c r="F385" s="108">
        <v>520.6</v>
      </c>
      <c r="G385" s="113">
        <v>2</v>
      </c>
      <c r="H385" s="174">
        <v>8.0201600000000012E-2</v>
      </c>
      <c r="I385" s="166"/>
      <c r="J385" s="166"/>
    </row>
    <row r="386" spans="1:10" s="69" customFormat="1" ht="12.75" customHeight="1">
      <c r="A386" s="105">
        <v>72</v>
      </c>
      <c r="B386" s="96"/>
      <c r="C386" s="98" t="s">
        <v>573</v>
      </c>
      <c r="D386" s="133">
        <v>1962</v>
      </c>
      <c r="E386" s="108"/>
      <c r="F386" s="108">
        <v>1284</v>
      </c>
      <c r="G386" s="113">
        <v>4</v>
      </c>
      <c r="H386" s="174">
        <v>0.12446100000000002</v>
      </c>
      <c r="I386" s="166"/>
      <c r="J386" s="166"/>
    </row>
    <row r="387" spans="1:10" s="69" customFormat="1" ht="12.75" customHeight="1">
      <c r="A387" s="105">
        <v>73</v>
      </c>
      <c r="B387" s="96"/>
      <c r="C387" s="98" t="s">
        <v>574</v>
      </c>
      <c r="D387" s="133">
        <v>1961</v>
      </c>
      <c r="E387" s="108"/>
      <c r="F387" s="108">
        <v>1314.4</v>
      </c>
      <c r="G387" s="113">
        <v>4</v>
      </c>
      <c r="H387" s="174">
        <v>0.12731400000000001</v>
      </c>
      <c r="I387" s="166"/>
      <c r="J387" s="166"/>
    </row>
    <row r="388" spans="1:10" s="69" customFormat="1" ht="12.75" customHeight="1">
      <c r="A388" s="105">
        <v>74</v>
      </c>
      <c r="B388" s="96"/>
      <c r="C388" s="98" t="s">
        <v>575</v>
      </c>
      <c r="D388" s="133">
        <v>1956</v>
      </c>
      <c r="E388" s="108"/>
      <c r="F388" s="108">
        <v>520.20000000000005</v>
      </c>
      <c r="G388" s="113">
        <v>2</v>
      </c>
      <c r="H388" s="174">
        <v>8.0386199999999991E-2</v>
      </c>
      <c r="I388" s="166"/>
      <c r="J388" s="166"/>
    </row>
    <row r="389" spans="1:10" s="69" customFormat="1" ht="12.75" customHeight="1">
      <c r="A389" s="105">
        <v>75</v>
      </c>
      <c r="B389" s="96"/>
      <c r="C389" s="98" t="s">
        <v>576</v>
      </c>
      <c r="D389" s="133">
        <v>1956</v>
      </c>
      <c r="E389" s="108"/>
      <c r="F389" s="108">
        <v>518.9</v>
      </c>
      <c r="G389" s="113">
        <v>2</v>
      </c>
      <c r="H389" s="174">
        <v>7.984659999999999E-2</v>
      </c>
      <c r="I389" s="166"/>
      <c r="J389" s="166"/>
    </row>
    <row r="390" spans="1:10" s="69" customFormat="1" ht="12.75" customHeight="1">
      <c r="A390" s="105">
        <v>76</v>
      </c>
      <c r="B390" s="96"/>
      <c r="C390" s="98" t="s">
        <v>577</v>
      </c>
      <c r="D390" s="133">
        <v>1954</v>
      </c>
      <c r="E390" s="108"/>
      <c r="F390" s="108">
        <v>530.20000000000005</v>
      </c>
      <c r="G390" s="113">
        <v>2</v>
      </c>
      <c r="H390" s="174">
        <v>8.217540000000001E-2</v>
      </c>
      <c r="I390" s="166"/>
      <c r="J390" s="166"/>
    </row>
    <row r="391" spans="1:10" s="69" customFormat="1" ht="12.75" customHeight="1">
      <c r="A391" s="105">
        <v>77</v>
      </c>
      <c r="B391" s="96"/>
      <c r="C391" s="98" t="s">
        <v>631</v>
      </c>
      <c r="D391" s="133">
        <v>2014</v>
      </c>
      <c r="E391" s="108">
        <v>3610</v>
      </c>
      <c r="F391" s="108"/>
      <c r="G391" s="113">
        <v>3</v>
      </c>
      <c r="H391" s="174">
        <v>0.10299999999999999</v>
      </c>
      <c r="I391" s="166"/>
      <c r="J391" s="166"/>
    </row>
    <row r="392" spans="1:10" s="69" customFormat="1" ht="12.75" customHeight="1">
      <c r="A392" s="105">
        <v>78</v>
      </c>
      <c r="B392" s="96"/>
      <c r="C392" s="98" t="s">
        <v>498</v>
      </c>
      <c r="D392" s="133">
        <v>1954</v>
      </c>
      <c r="E392" s="108"/>
      <c r="F392" s="108">
        <v>109</v>
      </c>
      <c r="G392" s="113">
        <v>1</v>
      </c>
      <c r="H392" s="174">
        <v>1.6785999999999999E-2</v>
      </c>
      <c r="I392" s="166"/>
      <c r="J392" s="166"/>
    </row>
    <row r="393" spans="1:10" s="69" customFormat="1" ht="12.75" customHeight="1">
      <c r="A393" s="105">
        <v>79</v>
      </c>
      <c r="B393" s="96"/>
      <c r="C393" s="98" t="s">
        <v>499</v>
      </c>
      <c r="D393" s="133">
        <v>1954</v>
      </c>
      <c r="E393" s="108"/>
      <c r="F393" s="108">
        <v>109.9</v>
      </c>
      <c r="G393" s="113">
        <v>1</v>
      </c>
      <c r="H393" s="174">
        <v>1.6924600000000001E-2</v>
      </c>
      <c r="I393" s="166"/>
      <c r="J393" s="166"/>
    </row>
    <row r="394" spans="1:10" s="69" customFormat="1" ht="12.75" customHeight="1">
      <c r="A394" s="105">
        <v>80</v>
      </c>
      <c r="B394" s="96"/>
      <c r="C394" s="98" t="s">
        <v>500</v>
      </c>
      <c r="D394" s="133">
        <v>1954</v>
      </c>
      <c r="E394" s="108"/>
      <c r="F394" s="108">
        <v>110.3</v>
      </c>
      <c r="G394" s="113">
        <v>1</v>
      </c>
      <c r="H394" s="174">
        <v>1.69862E-2</v>
      </c>
      <c r="I394" s="166"/>
      <c r="J394" s="166"/>
    </row>
    <row r="395" spans="1:10" s="69" customFormat="1" ht="12.75" customHeight="1">
      <c r="A395" s="105">
        <v>81</v>
      </c>
      <c r="B395" s="96"/>
      <c r="C395" s="98" t="s">
        <v>501</v>
      </c>
      <c r="D395" s="133">
        <v>1954</v>
      </c>
      <c r="E395" s="108"/>
      <c r="F395" s="108">
        <v>110.7</v>
      </c>
      <c r="G395" s="113">
        <v>1</v>
      </c>
      <c r="H395" s="174">
        <v>1.7047799999999998E-2</v>
      </c>
      <c r="I395" s="166"/>
      <c r="J395" s="166"/>
    </row>
    <row r="396" spans="1:10" s="69" customFormat="1" ht="12.75" customHeight="1">
      <c r="A396" s="105">
        <v>82</v>
      </c>
      <c r="B396" s="96"/>
      <c r="C396" s="98" t="s">
        <v>502</v>
      </c>
      <c r="D396" s="133">
        <v>1954</v>
      </c>
      <c r="E396" s="108"/>
      <c r="F396" s="108">
        <v>109.4</v>
      </c>
      <c r="G396" s="113">
        <v>1</v>
      </c>
      <c r="H396" s="174">
        <v>1.6847600000000001E-2</v>
      </c>
      <c r="I396" s="166"/>
      <c r="J396" s="166"/>
    </row>
    <row r="397" spans="1:10" s="69" customFormat="1" ht="12.75" customHeight="1">
      <c r="A397" s="105">
        <v>83</v>
      </c>
      <c r="B397" s="96"/>
      <c r="C397" s="98" t="s">
        <v>503</v>
      </c>
      <c r="D397" s="133">
        <v>1954</v>
      </c>
      <c r="E397" s="108"/>
      <c r="F397" s="108">
        <v>110.6</v>
      </c>
      <c r="G397" s="113">
        <v>1</v>
      </c>
      <c r="H397" s="174">
        <v>1.7032399999999996E-2</v>
      </c>
      <c r="I397" s="166"/>
      <c r="J397" s="166"/>
    </row>
    <row r="398" spans="1:10" s="69" customFormat="1" ht="12.75" customHeight="1">
      <c r="A398" s="105">
        <v>84</v>
      </c>
      <c r="B398" s="96"/>
      <c r="C398" s="98" t="s">
        <v>504</v>
      </c>
      <c r="D398" s="133">
        <v>1954</v>
      </c>
      <c r="E398" s="108"/>
      <c r="F398" s="108">
        <v>109</v>
      </c>
      <c r="G398" s="113">
        <v>1</v>
      </c>
      <c r="H398" s="174">
        <v>1.6785999999999999E-2</v>
      </c>
      <c r="I398" s="166"/>
      <c r="J398" s="166"/>
    </row>
    <row r="399" spans="1:10" s="69" customFormat="1" ht="12.75" customHeight="1">
      <c r="A399" s="105">
        <v>85</v>
      </c>
      <c r="B399" s="96"/>
      <c r="C399" s="98" t="s">
        <v>578</v>
      </c>
      <c r="D399" s="133">
        <v>1950</v>
      </c>
      <c r="E399" s="108"/>
      <c r="F399" s="108">
        <v>432.5</v>
      </c>
      <c r="G399" s="113">
        <v>2</v>
      </c>
      <c r="H399" s="174">
        <v>6.817419999999999E-2</v>
      </c>
      <c r="I399" s="166"/>
      <c r="J399" s="166"/>
    </row>
    <row r="400" spans="1:10" s="69" customFormat="1" ht="12.75" customHeight="1">
      <c r="A400" s="105">
        <v>86</v>
      </c>
      <c r="B400" s="96"/>
      <c r="C400" s="98" t="s">
        <v>579</v>
      </c>
      <c r="D400" s="133">
        <v>1951</v>
      </c>
      <c r="E400" s="108"/>
      <c r="F400" s="108">
        <v>348.9</v>
      </c>
      <c r="G400" s="113">
        <v>2</v>
      </c>
      <c r="H400" s="174">
        <v>5.6558599999999994E-2</v>
      </c>
      <c r="I400" s="166"/>
      <c r="J400" s="166"/>
    </row>
    <row r="401" spans="1:10" s="69" customFormat="1" ht="12.75" customHeight="1">
      <c r="A401" s="105">
        <v>87</v>
      </c>
      <c r="B401" s="96"/>
      <c r="C401" s="98" t="s">
        <v>580</v>
      </c>
      <c r="D401" s="133">
        <v>1952</v>
      </c>
      <c r="E401" s="108"/>
      <c r="F401" s="108">
        <v>402.4</v>
      </c>
      <c r="G401" s="113">
        <v>2</v>
      </c>
      <c r="H401" s="174">
        <v>6.1869399999999998E-2</v>
      </c>
      <c r="I401" s="166"/>
      <c r="J401" s="166"/>
    </row>
    <row r="402" spans="1:10" s="69" customFormat="1" ht="12.75" customHeight="1">
      <c r="A402" s="105">
        <v>88</v>
      </c>
      <c r="B402" s="96"/>
      <c r="C402" s="98" t="s">
        <v>581</v>
      </c>
      <c r="D402" s="133">
        <v>1952</v>
      </c>
      <c r="E402" s="108"/>
      <c r="F402" s="108">
        <v>397.6</v>
      </c>
      <c r="G402" s="113">
        <v>2</v>
      </c>
      <c r="H402" s="174">
        <v>6.1400800000000005E-2</v>
      </c>
      <c r="I402" s="166"/>
      <c r="J402" s="166"/>
    </row>
    <row r="403" spans="1:10" s="69" customFormat="1" ht="12.75" customHeight="1">
      <c r="A403" s="105">
        <v>89</v>
      </c>
      <c r="B403" s="96"/>
      <c r="C403" s="98" t="s">
        <v>465</v>
      </c>
      <c r="D403" s="133">
        <v>1952</v>
      </c>
      <c r="E403" s="108"/>
      <c r="F403" s="108">
        <v>108.7</v>
      </c>
      <c r="G403" s="113">
        <v>1</v>
      </c>
      <c r="H403" s="174">
        <v>1.6739799999999999E-2</v>
      </c>
      <c r="I403" s="166"/>
      <c r="J403" s="166"/>
    </row>
    <row r="404" spans="1:10" s="69" customFormat="1" ht="12.75" customHeight="1">
      <c r="A404" s="105">
        <v>90</v>
      </c>
      <c r="B404" s="96"/>
      <c r="C404" s="98" t="s">
        <v>466</v>
      </c>
      <c r="D404" s="133">
        <v>1952</v>
      </c>
      <c r="E404" s="108"/>
      <c r="F404" s="108">
        <v>108.1</v>
      </c>
      <c r="G404" s="113">
        <v>1</v>
      </c>
      <c r="H404" s="174">
        <v>1.6647399999999996E-2</v>
      </c>
      <c r="I404" s="166"/>
      <c r="J404" s="166"/>
    </row>
    <row r="405" spans="1:10" s="69" customFormat="1" ht="12.75" customHeight="1">
      <c r="A405" s="105">
        <v>91</v>
      </c>
      <c r="B405" s="96"/>
      <c r="C405" s="98" t="s">
        <v>467</v>
      </c>
      <c r="D405" s="133">
        <v>1949</v>
      </c>
      <c r="E405" s="108"/>
      <c r="F405" s="108">
        <v>108.9</v>
      </c>
      <c r="G405" s="113">
        <v>1</v>
      </c>
      <c r="H405" s="174">
        <v>1.6770600000000004E-2</v>
      </c>
      <c r="I405" s="166"/>
      <c r="J405" s="166"/>
    </row>
    <row r="406" spans="1:10" s="69" customFormat="1" ht="12.75" customHeight="1">
      <c r="A406" s="105">
        <v>92</v>
      </c>
      <c r="B406" s="96"/>
      <c r="C406" s="98" t="s">
        <v>468</v>
      </c>
      <c r="D406" s="133">
        <v>1949</v>
      </c>
      <c r="E406" s="108"/>
      <c r="F406" s="108">
        <v>95</v>
      </c>
      <c r="G406" s="113">
        <v>1</v>
      </c>
      <c r="H406" s="174">
        <v>1.4630000000000001E-2</v>
      </c>
      <c r="I406" s="166"/>
      <c r="J406" s="166"/>
    </row>
    <row r="407" spans="1:10" s="69" customFormat="1" ht="12.75" customHeight="1">
      <c r="A407" s="105">
        <v>93</v>
      </c>
      <c r="B407" s="96"/>
      <c r="C407" s="98" t="s">
        <v>469</v>
      </c>
      <c r="D407" s="133">
        <v>1949</v>
      </c>
      <c r="E407" s="108"/>
      <c r="F407" s="108">
        <v>111.3</v>
      </c>
      <c r="G407" s="113">
        <v>1</v>
      </c>
      <c r="H407" s="174">
        <v>1.7140200000000001E-2</v>
      </c>
      <c r="I407" s="166"/>
      <c r="J407" s="166"/>
    </row>
    <row r="408" spans="1:10" s="69" customFormat="1" ht="12.75" customHeight="1">
      <c r="A408" s="105">
        <v>94</v>
      </c>
      <c r="B408" s="96"/>
      <c r="C408" s="98" t="s">
        <v>470</v>
      </c>
      <c r="D408" s="133">
        <v>1952</v>
      </c>
      <c r="E408" s="108"/>
      <c r="F408" s="108">
        <v>106.7</v>
      </c>
      <c r="G408" s="113">
        <v>1</v>
      </c>
      <c r="H408" s="174">
        <v>1.64318E-2</v>
      </c>
      <c r="I408" s="166"/>
      <c r="J408" s="166"/>
    </row>
    <row r="409" spans="1:10" s="69" customFormat="1" ht="12.75" customHeight="1">
      <c r="A409" s="105">
        <v>95</v>
      </c>
      <c r="B409" s="96"/>
      <c r="C409" s="98" t="s">
        <v>471</v>
      </c>
      <c r="D409" s="133">
        <v>1949</v>
      </c>
      <c r="E409" s="108"/>
      <c r="F409" s="108">
        <v>105.8</v>
      </c>
      <c r="G409" s="113">
        <v>1</v>
      </c>
      <c r="H409" s="174">
        <v>1.6293199999999997E-2</v>
      </c>
      <c r="I409" s="166"/>
      <c r="J409" s="166"/>
    </row>
    <row r="410" spans="1:10" s="69" customFormat="1" ht="12.75" customHeight="1">
      <c r="A410" s="105">
        <v>96</v>
      </c>
      <c r="B410" s="96"/>
      <c r="C410" s="98" t="s">
        <v>472</v>
      </c>
      <c r="D410" s="133">
        <v>1955</v>
      </c>
      <c r="E410" s="108"/>
      <c r="F410" s="108">
        <v>75.2</v>
      </c>
      <c r="G410" s="113">
        <v>1</v>
      </c>
      <c r="H410" s="174">
        <v>1.15808E-2</v>
      </c>
      <c r="I410" s="166"/>
      <c r="J410" s="166"/>
    </row>
    <row r="411" spans="1:10" s="69" customFormat="1" ht="12.75" customHeight="1">
      <c r="A411" s="105">
        <v>97</v>
      </c>
      <c r="B411" s="96"/>
      <c r="C411" s="98" t="s">
        <v>473</v>
      </c>
      <c r="D411" s="133">
        <v>1952</v>
      </c>
      <c r="E411" s="108"/>
      <c r="F411" s="108">
        <v>106.8</v>
      </c>
      <c r="G411" s="113">
        <v>1</v>
      </c>
      <c r="H411" s="174">
        <v>1.6447200000000002E-2</v>
      </c>
      <c r="I411" s="166"/>
      <c r="J411" s="166"/>
    </row>
    <row r="412" spans="1:10" s="69" customFormat="1" ht="12.75" customHeight="1">
      <c r="A412" s="105">
        <v>98</v>
      </c>
      <c r="B412" s="96"/>
      <c r="C412" s="98" t="s">
        <v>582</v>
      </c>
      <c r="D412" s="133">
        <v>1956</v>
      </c>
      <c r="E412" s="108"/>
      <c r="F412" s="108">
        <v>279.10000000000002</v>
      </c>
      <c r="G412" s="113">
        <v>3</v>
      </c>
      <c r="H412" s="174">
        <v>9.0386999999999995E-2</v>
      </c>
      <c r="I412" s="166"/>
      <c r="J412" s="166"/>
    </row>
    <row r="413" spans="1:10" s="69" customFormat="1" ht="12.75" customHeight="1">
      <c r="A413" s="105">
        <v>99</v>
      </c>
      <c r="B413" s="96"/>
      <c r="C413" s="98" t="s">
        <v>583</v>
      </c>
      <c r="D413" s="133">
        <v>1956</v>
      </c>
      <c r="E413" s="108"/>
      <c r="F413" s="108">
        <v>409.3</v>
      </c>
      <c r="G413" s="113">
        <v>2</v>
      </c>
      <c r="H413" s="174">
        <v>6.3516599999999993E-2</v>
      </c>
      <c r="I413" s="166"/>
      <c r="J413" s="166"/>
    </row>
    <row r="414" spans="1:10" s="69" customFormat="1" ht="12.75" customHeight="1">
      <c r="A414" s="105">
        <v>100</v>
      </c>
      <c r="B414" s="96"/>
      <c r="C414" s="98" t="s">
        <v>584</v>
      </c>
      <c r="D414" s="133">
        <v>1953</v>
      </c>
      <c r="E414" s="108"/>
      <c r="F414" s="108">
        <v>399.7</v>
      </c>
      <c r="G414" s="113">
        <v>2</v>
      </c>
      <c r="H414" s="174">
        <v>6.1457600000000001E-2</v>
      </c>
      <c r="I414" s="166"/>
      <c r="J414" s="166"/>
    </row>
    <row r="415" spans="1:10" s="69" customFormat="1" ht="12.75" customHeight="1">
      <c r="A415" s="105">
        <v>101</v>
      </c>
      <c r="B415" s="96"/>
      <c r="C415" s="98" t="s">
        <v>585</v>
      </c>
      <c r="D415" s="133">
        <v>1953</v>
      </c>
      <c r="E415" s="108"/>
      <c r="F415" s="108">
        <v>523.5</v>
      </c>
      <c r="G415" s="113">
        <v>2</v>
      </c>
      <c r="H415" s="174">
        <v>8.1252400000000002E-2</v>
      </c>
      <c r="I415" s="166"/>
      <c r="J415" s="166"/>
    </row>
    <row r="416" spans="1:10" s="69" customFormat="1" ht="12.75" customHeight="1">
      <c r="A416" s="105">
        <v>102</v>
      </c>
      <c r="B416" s="96"/>
      <c r="C416" s="98" t="s">
        <v>586</v>
      </c>
      <c r="D416" s="133">
        <v>1952</v>
      </c>
      <c r="E416" s="108"/>
      <c r="F416" s="108">
        <v>522.20000000000005</v>
      </c>
      <c r="G416" s="113">
        <v>2</v>
      </c>
      <c r="H416" s="174">
        <v>8.0570800000000012E-2</v>
      </c>
      <c r="I416" s="166"/>
      <c r="J416" s="166"/>
    </row>
    <row r="417" spans="1:10" s="69" customFormat="1" ht="12.75" customHeight="1">
      <c r="A417" s="105">
        <v>103</v>
      </c>
      <c r="B417" s="96"/>
      <c r="C417" s="98" t="s">
        <v>587</v>
      </c>
      <c r="D417" s="133">
        <v>1950</v>
      </c>
      <c r="E417" s="108"/>
      <c r="F417" s="108">
        <v>528.20000000000005</v>
      </c>
      <c r="G417" s="113">
        <v>2</v>
      </c>
      <c r="H417" s="174">
        <v>8.1422800000000017E-2</v>
      </c>
      <c r="I417" s="166"/>
      <c r="J417" s="166"/>
    </row>
    <row r="418" spans="1:10" s="69" customFormat="1" ht="12.75" customHeight="1">
      <c r="A418" s="105">
        <v>104</v>
      </c>
      <c r="B418" s="96"/>
      <c r="C418" s="98" t="s">
        <v>588</v>
      </c>
      <c r="D418" s="133">
        <v>1952</v>
      </c>
      <c r="E418" s="108"/>
      <c r="F418" s="108">
        <v>521.29999999999995</v>
      </c>
      <c r="G418" s="113">
        <v>2</v>
      </c>
      <c r="H418" s="174">
        <v>8.0357800000000007E-2</v>
      </c>
      <c r="I418" s="166"/>
      <c r="J418" s="166"/>
    </row>
    <row r="419" spans="1:10" s="69" customFormat="1" ht="12.75" customHeight="1">
      <c r="A419" s="105">
        <v>105</v>
      </c>
      <c r="B419" s="96"/>
      <c r="C419" s="98" t="s">
        <v>589</v>
      </c>
      <c r="D419" s="133">
        <v>1951</v>
      </c>
      <c r="E419" s="108"/>
      <c r="F419" s="108">
        <v>522.9</v>
      </c>
      <c r="G419" s="113">
        <v>2</v>
      </c>
      <c r="H419" s="174">
        <v>8.0585000000000004E-2</v>
      </c>
      <c r="I419" s="166"/>
      <c r="J419" s="166"/>
    </row>
    <row r="420" spans="1:10" s="69" customFormat="1" ht="12.75" customHeight="1">
      <c r="A420" s="105">
        <v>106</v>
      </c>
      <c r="B420" s="96"/>
      <c r="C420" s="98" t="s">
        <v>590</v>
      </c>
      <c r="D420" s="133">
        <v>1950</v>
      </c>
      <c r="E420" s="108"/>
      <c r="F420" s="108">
        <v>522.9</v>
      </c>
      <c r="G420" s="113">
        <v>2</v>
      </c>
      <c r="H420" s="174">
        <v>7.9832399999999998E-2</v>
      </c>
      <c r="I420" s="166"/>
      <c r="J420" s="166"/>
    </row>
    <row r="421" spans="1:10" s="69" customFormat="1" ht="12.75" customHeight="1">
      <c r="A421" s="105">
        <v>107</v>
      </c>
      <c r="B421" s="96"/>
      <c r="C421" s="98" t="s">
        <v>591</v>
      </c>
      <c r="D421" s="133">
        <v>1950</v>
      </c>
      <c r="E421" s="108"/>
      <c r="F421" s="108">
        <v>515.5</v>
      </c>
      <c r="G421" s="113">
        <v>2</v>
      </c>
      <c r="H421" s="174">
        <v>7.6424400000000003E-2</v>
      </c>
      <c r="I421" s="166"/>
      <c r="J421" s="166"/>
    </row>
    <row r="422" spans="1:10" s="69" customFormat="1" ht="12.75" customHeight="1">
      <c r="A422" s="105">
        <v>108</v>
      </c>
      <c r="B422" s="96"/>
      <c r="C422" s="98" t="s">
        <v>592</v>
      </c>
      <c r="D422" s="133">
        <v>1958</v>
      </c>
      <c r="E422" s="108"/>
      <c r="F422" s="108">
        <v>614.6</v>
      </c>
      <c r="G422" s="113">
        <v>2</v>
      </c>
      <c r="H422" s="174">
        <v>9.3961400000000014E-2</v>
      </c>
      <c r="I422" s="166"/>
      <c r="J422" s="166"/>
    </row>
    <row r="423" spans="1:10" s="69" customFormat="1" ht="12.75" customHeight="1">
      <c r="A423" s="105">
        <v>109</v>
      </c>
      <c r="B423" s="96"/>
      <c r="C423" s="98" t="s">
        <v>593</v>
      </c>
      <c r="D423" s="133">
        <v>1958</v>
      </c>
      <c r="E423" s="108"/>
      <c r="F423" s="108">
        <v>1363.7</v>
      </c>
      <c r="G423" s="113">
        <v>2</v>
      </c>
      <c r="H423" s="174">
        <v>0.20900980000000002</v>
      </c>
      <c r="I423" s="166"/>
      <c r="J423" s="166"/>
    </row>
    <row r="424" spans="1:10" s="69" customFormat="1" ht="12.75" customHeight="1">
      <c r="A424" s="105">
        <v>110</v>
      </c>
      <c r="B424" s="96"/>
      <c r="C424" s="98" t="s">
        <v>594</v>
      </c>
      <c r="D424" s="133">
        <v>1958</v>
      </c>
      <c r="E424" s="108"/>
      <c r="F424" s="108">
        <v>618.79999999999995</v>
      </c>
      <c r="G424" s="113">
        <v>2</v>
      </c>
      <c r="H424" s="174">
        <v>9.4543599999999992E-2</v>
      </c>
      <c r="I424" s="166"/>
      <c r="J424" s="166"/>
    </row>
    <row r="425" spans="1:10" s="69" customFormat="1" ht="12.75" customHeight="1">
      <c r="A425" s="105">
        <v>111</v>
      </c>
      <c r="B425" s="96"/>
      <c r="C425" s="98" t="s">
        <v>595</v>
      </c>
      <c r="D425" s="133">
        <v>1958</v>
      </c>
      <c r="E425" s="108"/>
      <c r="F425" s="108">
        <v>1361.8</v>
      </c>
      <c r="G425" s="113">
        <v>2</v>
      </c>
      <c r="H425" s="174">
        <v>0.20918019999999998</v>
      </c>
      <c r="I425" s="186"/>
      <c r="J425" s="186">
        <v>1.0900140646976E-2</v>
      </c>
    </row>
    <row r="426" spans="1:10" s="69" customFormat="1" ht="12.75" customHeight="1">
      <c r="A426" s="105">
        <v>112</v>
      </c>
      <c r="B426" s="96"/>
      <c r="C426" s="98" t="s">
        <v>596</v>
      </c>
      <c r="D426" s="133">
        <v>1958</v>
      </c>
      <c r="E426" s="108"/>
      <c r="F426" s="108">
        <v>632.79999999999995</v>
      </c>
      <c r="G426" s="113">
        <v>2</v>
      </c>
      <c r="H426" s="174">
        <v>9.6858199999999978E-2</v>
      </c>
      <c r="I426" s="166"/>
      <c r="J426" s="166"/>
    </row>
    <row r="427" spans="1:10" s="69" customFormat="1" ht="12.75" customHeight="1">
      <c r="A427" s="105">
        <v>113</v>
      </c>
      <c r="B427" s="96"/>
      <c r="C427" s="98" t="s">
        <v>597</v>
      </c>
      <c r="D427" s="133">
        <v>1958</v>
      </c>
      <c r="E427" s="108"/>
      <c r="F427" s="108">
        <v>516.79999999999995</v>
      </c>
      <c r="G427" s="113">
        <v>2</v>
      </c>
      <c r="H427" s="174">
        <v>7.9676199999999989E-2</v>
      </c>
      <c r="I427" s="186"/>
      <c r="J427" s="186">
        <v>3.86779184247538E-3</v>
      </c>
    </row>
    <row r="428" spans="1:10" s="69" customFormat="1" ht="12.75" customHeight="1">
      <c r="A428" s="105">
        <v>114</v>
      </c>
      <c r="B428" s="96"/>
      <c r="C428" s="98" t="s">
        <v>598</v>
      </c>
      <c r="D428" s="133">
        <v>1959</v>
      </c>
      <c r="E428" s="108"/>
      <c r="F428" s="108">
        <v>617.5</v>
      </c>
      <c r="G428" s="113">
        <v>2</v>
      </c>
      <c r="H428" s="174">
        <v>9.4557799999999997E-2</v>
      </c>
      <c r="I428" s="166"/>
      <c r="J428" s="166"/>
    </row>
    <row r="429" spans="1:10" s="69" customFormat="1" ht="12.75" customHeight="1">
      <c r="A429" s="105">
        <v>115</v>
      </c>
      <c r="B429" s="96"/>
      <c r="C429" s="98" t="s">
        <v>599</v>
      </c>
      <c r="D429" s="133">
        <v>1958</v>
      </c>
      <c r="E429" s="108"/>
      <c r="F429" s="108">
        <v>506.4</v>
      </c>
      <c r="G429" s="113">
        <v>2</v>
      </c>
      <c r="H429" s="174">
        <v>7.8029000000000001E-2</v>
      </c>
      <c r="I429" s="166"/>
      <c r="J429" s="166"/>
    </row>
    <row r="430" spans="1:10" s="69" customFormat="1" ht="12.75" customHeight="1">
      <c r="A430" s="105">
        <v>116</v>
      </c>
      <c r="B430" s="96"/>
      <c r="C430" s="98" t="s">
        <v>452</v>
      </c>
      <c r="D430" s="133">
        <v>1954</v>
      </c>
      <c r="E430" s="108"/>
      <c r="F430" s="108">
        <v>247.3</v>
      </c>
      <c r="G430" s="113">
        <v>1</v>
      </c>
      <c r="H430" s="174">
        <v>3.8084200000000006E-2</v>
      </c>
      <c r="I430" s="166"/>
      <c r="J430" s="166"/>
    </row>
    <row r="431" spans="1:10" s="69" customFormat="1" ht="12.75" customHeight="1">
      <c r="A431" s="105">
        <v>117</v>
      </c>
      <c r="B431" s="96"/>
      <c r="C431" s="98" t="s">
        <v>453</v>
      </c>
      <c r="D431" s="133">
        <v>1954</v>
      </c>
      <c r="E431" s="108"/>
      <c r="F431" s="108">
        <v>112.2</v>
      </c>
      <c r="G431" s="113">
        <v>1</v>
      </c>
      <c r="H431" s="174">
        <v>1.72788E-2</v>
      </c>
      <c r="I431" s="166"/>
      <c r="J431" s="166"/>
    </row>
    <row r="432" spans="1:10" s="69" customFormat="1" ht="12.75" customHeight="1">
      <c r="A432" s="105">
        <v>118</v>
      </c>
      <c r="B432" s="96"/>
      <c r="C432" s="98" t="s">
        <v>479</v>
      </c>
      <c r="D432" s="133">
        <v>1949</v>
      </c>
      <c r="E432" s="108"/>
      <c r="F432" s="108">
        <v>120.9</v>
      </c>
      <c r="G432" s="113">
        <v>1</v>
      </c>
      <c r="H432" s="174">
        <v>1.9E-2</v>
      </c>
      <c r="I432" s="166"/>
      <c r="J432" s="166"/>
    </row>
    <row r="433" spans="1:10" s="69" customFormat="1" ht="12.75" customHeight="1">
      <c r="A433" s="105">
        <v>119</v>
      </c>
      <c r="B433" s="96"/>
      <c r="C433" s="98" t="s">
        <v>480</v>
      </c>
      <c r="D433" s="133">
        <v>1957</v>
      </c>
      <c r="E433" s="108"/>
      <c r="F433" s="108">
        <v>88.7</v>
      </c>
      <c r="G433" s="113">
        <v>1</v>
      </c>
      <c r="H433" s="174">
        <v>1.4E-2</v>
      </c>
      <c r="I433" s="166"/>
      <c r="J433" s="166"/>
    </row>
    <row r="434" spans="1:10" s="69" customFormat="1" ht="12.75" customHeight="1">
      <c r="A434" s="105">
        <v>120</v>
      </c>
      <c r="B434" s="96"/>
      <c r="C434" s="98" t="s">
        <v>600</v>
      </c>
      <c r="D434" s="133">
        <v>1951</v>
      </c>
      <c r="E434" s="108"/>
      <c r="F434" s="108">
        <v>209.2</v>
      </c>
      <c r="G434" s="113">
        <v>2</v>
      </c>
      <c r="H434" s="174">
        <v>3.1E-2</v>
      </c>
      <c r="I434" s="166"/>
      <c r="J434" s="166"/>
    </row>
    <row r="435" spans="1:10" s="69" customFormat="1" ht="12.75" customHeight="1">
      <c r="A435" s="105">
        <v>121</v>
      </c>
      <c r="B435" s="96"/>
      <c r="C435" s="98" t="s">
        <v>601</v>
      </c>
      <c r="D435" s="133">
        <v>1954</v>
      </c>
      <c r="E435" s="108"/>
      <c r="F435" s="108">
        <v>210.3</v>
      </c>
      <c r="G435" s="113">
        <v>2</v>
      </c>
      <c r="H435" s="174">
        <v>3.2000000000000001E-2</v>
      </c>
      <c r="I435" s="166"/>
      <c r="J435" s="166"/>
    </row>
    <row r="436" spans="1:10" s="69" customFormat="1" ht="12.75" customHeight="1">
      <c r="A436" s="105">
        <v>122</v>
      </c>
      <c r="B436" s="96"/>
      <c r="C436" s="98" t="s">
        <v>602</v>
      </c>
      <c r="D436" s="133">
        <v>1953</v>
      </c>
      <c r="E436" s="108"/>
      <c r="F436" s="108">
        <v>211.7</v>
      </c>
      <c r="G436" s="113">
        <v>2</v>
      </c>
      <c r="H436" s="174">
        <v>3.2000000000000001E-2</v>
      </c>
      <c r="I436" s="166"/>
      <c r="J436" s="166"/>
    </row>
    <row r="437" spans="1:10" s="69" customFormat="1" ht="12.75" customHeight="1">
      <c r="A437" s="105">
        <v>123</v>
      </c>
      <c r="B437" s="96"/>
      <c r="C437" s="98" t="s">
        <v>603</v>
      </c>
      <c r="D437" s="133">
        <v>1951</v>
      </c>
      <c r="E437" s="108"/>
      <c r="F437" s="108">
        <v>212.6</v>
      </c>
      <c r="G437" s="113">
        <v>2</v>
      </c>
      <c r="H437" s="174">
        <v>3.3000000000000002E-2</v>
      </c>
      <c r="I437" s="166"/>
      <c r="J437" s="166"/>
    </row>
    <row r="438" spans="1:10" s="69" customFormat="1" ht="12.75" customHeight="1">
      <c r="A438" s="105">
        <v>124</v>
      </c>
      <c r="B438" s="96"/>
      <c r="C438" s="98" t="s">
        <v>604</v>
      </c>
      <c r="D438" s="133">
        <v>1951</v>
      </c>
      <c r="E438" s="108"/>
      <c r="F438" s="108">
        <v>215.1</v>
      </c>
      <c r="G438" s="113">
        <v>2</v>
      </c>
      <c r="H438" s="174">
        <v>3.4000000000000002E-2</v>
      </c>
      <c r="I438" s="166"/>
      <c r="J438" s="166"/>
    </row>
    <row r="439" spans="1:10" s="69" customFormat="1" ht="12.75" customHeight="1">
      <c r="A439" s="105">
        <v>125</v>
      </c>
      <c r="B439" s="96"/>
      <c r="C439" s="98" t="s">
        <v>605</v>
      </c>
      <c r="D439" s="133">
        <v>1951</v>
      </c>
      <c r="E439" s="108"/>
      <c r="F439" s="108">
        <v>215.7</v>
      </c>
      <c r="G439" s="113">
        <v>2</v>
      </c>
      <c r="H439" s="174">
        <v>3.4000000000000002E-2</v>
      </c>
      <c r="I439" s="166"/>
      <c r="J439" s="166"/>
    </row>
    <row r="440" spans="1:10" s="69" customFormat="1" ht="12.75" customHeight="1">
      <c r="A440" s="105">
        <v>126</v>
      </c>
      <c r="B440" s="96"/>
      <c r="C440" s="98" t="s">
        <v>606</v>
      </c>
      <c r="D440" s="133">
        <v>1951</v>
      </c>
      <c r="E440" s="108"/>
      <c r="F440" s="108">
        <v>209.8</v>
      </c>
      <c r="G440" s="113">
        <v>2</v>
      </c>
      <c r="H440" s="174">
        <v>3.3000000000000002E-2</v>
      </c>
      <c r="I440" s="166"/>
      <c r="J440" s="166"/>
    </row>
    <row r="441" spans="1:10" s="69" customFormat="1" ht="12.75" customHeight="1">
      <c r="A441" s="105">
        <v>127</v>
      </c>
      <c r="B441" s="96"/>
      <c r="C441" s="98" t="s">
        <v>607</v>
      </c>
      <c r="D441" s="133">
        <v>1952</v>
      </c>
      <c r="E441" s="108"/>
      <c r="F441" s="108">
        <v>435</v>
      </c>
      <c r="G441" s="113">
        <v>2</v>
      </c>
      <c r="H441" s="174">
        <v>6.5000000000000002E-2</v>
      </c>
      <c r="I441" s="166"/>
      <c r="J441" s="166"/>
    </row>
    <row r="442" spans="1:10" s="69" customFormat="1" ht="12.75" customHeight="1">
      <c r="A442" s="105">
        <v>128</v>
      </c>
      <c r="B442" s="96"/>
      <c r="C442" s="98" t="s">
        <v>608</v>
      </c>
      <c r="D442" s="133">
        <v>1951</v>
      </c>
      <c r="E442" s="108"/>
      <c r="F442" s="108">
        <v>211.3</v>
      </c>
      <c r="G442" s="113">
        <v>2</v>
      </c>
      <c r="H442" s="174">
        <v>3.3000000000000002E-2</v>
      </c>
      <c r="I442" s="166"/>
      <c r="J442" s="166"/>
    </row>
    <row r="443" spans="1:10" s="69" customFormat="1" ht="12.75" customHeight="1">
      <c r="A443" s="105">
        <v>129</v>
      </c>
      <c r="B443" s="96"/>
      <c r="C443" s="98" t="s">
        <v>609</v>
      </c>
      <c r="D443" s="133">
        <v>1952</v>
      </c>
      <c r="E443" s="108"/>
      <c r="F443" s="108">
        <v>435</v>
      </c>
      <c r="G443" s="113">
        <v>2</v>
      </c>
      <c r="H443" s="174">
        <v>6.5000000000000002E-2</v>
      </c>
      <c r="I443" s="166"/>
      <c r="J443" s="166"/>
    </row>
    <row r="444" spans="1:10" s="69" customFormat="1" ht="12.75" customHeight="1">
      <c r="A444" s="105">
        <v>130</v>
      </c>
      <c r="B444" s="96"/>
      <c r="C444" s="98" t="s">
        <v>610</v>
      </c>
      <c r="D444" s="133">
        <v>1951</v>
      </c>
      <c r="E444" s="108"/>
      <c r="F444" s="108">
        <v>210.3</v>
      </c>
      <c r="G444" s="113">
        <v>2</v>
      </c>
      <c r="H444" s="174">
        <v>3.3000000000000002E-2</v>
      </c>
      <c r="I444" s="166"/>
      <c r="J444" s="166"/>
    </row>
    <row r="445" spans="1:10" s="69" customFormat="1" ht="12.75" customHeight="1">
      <c r="A445" s="105">
        <v>131</v>
      </c>
      <c r="B445" s="96"/>
      <c r="C445" s="98" t="s">
        <v>611</v>
      </c>
      <c r="D445" s="133">
        <v>1948</v>
      </c>
      <c r="E445" s="108"/>
      <c r="F445" s="108">
        <v>422.6</v>
      </c>
      <c r="G445" s="113">
        <v>2</v>
      </c>
      <c r="H445" s="174">
        <v>6.5000000000000002E-2</v>
      </c>
      <c r="I445" s="166"/>
      <c r="J445" s="166"/>
    </row>
    <row r="446" spans="1:10" s="69" customFormat="1" ht="12.75" customHeight="1">
      <c r="A446" s="105">
        <v>132</v>
      </c>
      <c r="B446" s="96"/>
      <c r="C446" s="98" t="s">
        <v>612</v>
      </c>
      <c r="D446" s="133">
        <v>1952</v>
      </c>
      <c r="E446" s="108"/>
      <c r="F446" s="108">
        <v>427</v>
      </c>
      <c r="G446" s="113">
        <v>2</v>
      </c>
      <c r="H446" s="174">
        <v>6.6000000000000003E-2</v>
      </c>
      <c r="I446" s="166"/>
      <c r="J446" s="166"/>
    </row>
    <row r="447" spans="1:10" s="69" customFormat="1" ht="12.75" customHeight="1">
      <c r="A447" s="105">
        <v>133</v>
      </c>
      <c r="B447" s="96"/>
      <c r="C447" s="98" t="s">
        <v>613</v>
      </c>
      <c r="D447" s="133">
        <v>1948</v>
      </c>
      <c r="E447" s="108"/>
      <c r="F447" s="108">
        <v>433.4</v>
      </c>
      <c r="G447" s="113">
        <v>2</v>
      </c>
      <c r="H447" s="174">
        <v>6.7000000000000004E-2</v>
      </c>
      <c r="I447" s="166"/>
      <c r="J447" s="166"/>
    </row>
    <row r="448" spans="1:10" s="69" customFormat="1" ht="12.75" customHeight="1">
      <c r="A448" s="105">
        <v>134</v>
      </c>
      <c r="B448" s="96"/>
      <c r="C448" s="98" t="s">
        <v>614</v>
      </c>
      <c r="D448" s="133">
        <v>1952</v>
      </c>
      <c r="E448" s="108"/>
      <c r="F448" s="108">
        <v>426.9</v>
      </c>
      <c r="G448" s="113">
        <v>2</v>
      </c>
      <c r="H448" s="174">
        <v>6.6000000000000003E-2</v>
      </c>
      <c r="I448" s="166"/>
      <c r="J448" s="166"/>
    </row>
    <row r="449" spans="1:10" s="69" customFormat="1" ht="12.75" customHeight="1">
      <c r="A449" s="105">
        <v>135</v>
      </c>
      <c r="B449" s="96"/>
      <c r="C449" s="98" t="s">
        <v>476</v>
      </c>
      <c r="D449" s="133">
        <v>1952</v>
      </c>
      <c r="E449" s="108"/>
      <c r="F449" s="108">
        <v>84.2</v>
      </c>
      <c r="G449" s="113">
        <v>1</v>
      </c>
      <c r="H449" s="174">
        <v>1.2999999999999999E-2</v>
      </c>
      <c r="I449" s="166"/>
      <c r="J449" s="166"/>
    </row>
    <row r="450" spans="1:10" s="69" customFormat="1" ht="12.75" customHeight="1">
      <c r="A450" s="105">
        <v>136</v>
      </c>
      <c r="B450" s="96"/>
      <c r="C450" s="98" t="s">
        <v>477</v>
      </c>
      <c r="D450" s="133">
        <v>1959</v>
      </c>
      <c r="E450" s="108"/>
      <c r="F450" s="108">
        <v>88.9</v>
      </c>
      <c r="G450" s="113">
        <v>1</v>
      </c>
      <c r="H450" s="174">
        <v>1.4E-2</v>
      </c>
      <c r="I450" s="166"/>
      <c r="J450" s="166"/>
    </row>
    <row r="451" spans="1:10" s="69" customFormat="1" ht="12.75" customHeight="1">
      <c r="A451" s="105">
        <v>137</v>
      </c>
      <c r="B451" s="96"/>
      <c r="C451" s="98" t="s">
        <v>615</v>
      </c>
      <c r="D451" s="133">
        <v>1952</v>
      </c>
      <c r="E451" s="108"/>
      <c r="F451" s="108">
        <v>385.1</v>
      </c>
      <c r="G451" s="113">
        <v>2</v>
      </c>
      <c r="H451" s="174">
        <v>0.06</v>
      </c>
      <c r="I451" s="166"/>
      <c r="J451" s="166"/>
    </row>
    <row r="452" spans="1:10" s="69" customFormat="1" ht="12.75" customHeight="1">
      <c r="A452" s="105">
        <v>138</v>
      </c>
      <c r="B452" s="96"/>
      <c r="C452" s="98" t="s">
        <v>616</v>
      </c>
      <c r="D452" s="133">
        <v>1950</v>
      </c>
      <c r="E452" s="108"/>
      <c r="F452" s="108">
        <v>212.1</v>
      </c>
      <c r="G452" s="113">
        <v>2</v>
      </c>
      <c r="H452" s="174">
        <v>3.3000000000000002E-2</v>
      </c>
      <c r="I452" s="166"/>
      <c r="J452" s="166"/>
    </row>
    <row r="453" spans="1:10" s="69" customFormat="1" ht="12.75" customHeight="1">
      <c r="A453" s="105">
        <v>139</v>
      </c>
      <c r="B453" s="96"/>
      <c r="C453" s="98" t="s">
        <v>617</v>
      </c>
      <c r="D453" s="133">
        <v>1953</v>
      </c>
      <c r="E453" s="108"/>
      <c r="F453" s="108">
        <v>393.3</v>
      </c>
      <c r="G453" s="113">
        <v>2</v>
      </c>
      <c r="H453" s="174">
        <v>0.06</v>
      </c>
      <c r="I453" s="166"/>
      <c r="J453" s="166"/>
    </row>
    <row r="454" spans="1:10" s="69" customFormat="1" ht="12.75" customHeight="1">
      <c r="A454" s="105">
        <v>140</v>
      </c>
      <c r="B454" s="96"/>
      <c r="C454" s="98" t="s">
        <v>618</v>
      </c>
      <c r="D454" s="133">
        <v>1949</v>
      </c>
      <c r="E454" s="108"/>
      <c r="F454" s="108">
        <v>399.2</v>
      </c>
      <c r="G454" s="113">
        <v>2</v>
      </c>
      <c r="H454" s="174">
        <v>6.2E-2</v>
      </c>
      <c r="I454" s="166"/>
      <c r="J454" s="166"/>
    </row>
    <row r="455" spans="1:10" s="69" customFormat="1" ht="12.75" customHeight="1">
      <c r="A455" s="105">
        <v>141</v>
      </c>
      <c r="B455" s="96"/>
      <c r="C455" s="98" t="s">
        <v>619</v>
      </c>
      <c r="D455" s="133">
        <v>1951</v>
      </c>
      <c r="E455" s="108"/>
      <c r="F455" s="108">
        <v>217.3</v>
      </c>
      <c r="G455" s="113">
        <v>2</v>
      </c>
      <c r="H455" s="174">
        <v>3.4000000000000002E-2</v>
      </c>
      <c r="I455" s="166"/>
      <c r="J455" s="166"/>
    </row>
    <row r="456" spans="1:10" s="69" customFormat="1" ht="12.75" customHeight="1">
      <c r="A456" s="105">
        <v>142</v>
      </c>
      <c r="B456" s="96"/>
      <c r="C456" s="98" t="s">
        <v>620</v>
      </c>
      <c r="D456" s="133">
        <v>1950</v>
      </c>
      <c r="E456" s="108"/>
      <c r="F456" s="108">
        <v>392.6</v>
      </c>
      <c r="G456" s="113">
        <v>2</v>
      </c>
      <c r="H456" s="174">
        <v>0.06</v>
      </c>
      <c r="I456" s="166"/>
      <c r="J456" s="166"/>
    </row>
    <row r="457" spans="1:10" s="69" customFormat="1" ht="12.75" customHeight="1">
      <c r="A457" s="105">
        <v>143</v>
      </c>
      <c r="B457" s="96"/>
      <c r="C457" s="98" t="s">
        <v>621</v>
      </c>
      <c r="D457" s="133">
        <v>1950</v>
      </c>
      <c r="E457" s="108"/>
      <c r="F457" s="108">
        <v>424.1</v>
      </c>
      <c r="G457" s="113">
        <v>2</v>
      </c>
      <c r="H457" s="174">
        <v>6.8000000000000005E-2</v>
      </c>
      <c r="I457" s="166"/>
      <c r="J457" s="166"/>
    </row>
    <row r="458" spans="1:10" s="69" customFormat="1" ht="12.75" customHeight="1">
      <c r="A458" s="105">
        <v>144</v>
      </c>
      <c r="B458" s="96"/>
      <c r="C458" s="98" t="s">
        <v>622</v>
      </c>
      <c r="D458" s="133">
        <v>1950</v>
      </c>
      <c r="E458" s="108"/>
      <c r="F458" s="108">
        <v>617.70000000000005</v>
      </c>
      <c r="G458" s="113">
        <v>2</v>
      </c>
      <c r="H458" s="174">
        <v>9.5000000000000001E-2</v>
      </c>
      <c r="I458" s="166"/>
      <c r="J458" s="166"/>
    </row>
    <row r="459" spans="1:10" s="69" customFormat="1" ht="12.75" customHeight="1">
      <c r="A459" s="105">
        <v>145</v>
      </c>
      <c r="B459" s="96"/>
      <c r="C459" s="98" t="s">
        <v>623</v>
      </c>
      <c r="D459" s="133">
        <v>1950</v>
      </c>
      <c r="E459" s="108"/>
      <c r="F459" s="108">
        <v>645.79999999999995</v>
      </c>
      <c r="G459" s="113">
        <v>2</v>
      </c>
      <c r="H459" s="174">
        <v>9.9000000000000005E-2</v>
      </c>
      <c r="I459" s="166"/>
      <c r="J459" s="166"/>
    </row>
    <row r="460" spans="1:10" s="69" customFormat="1" ht="12.75" customHeight="1">
      <c r="A460" s="105">
        <v>146</v>
      </c>
      <c r="B460" s="96"/>
      <c r="C460" s="98" t="s">
        <v>464</v>
      </c>
      <c r="D460" s="133">
        <v>1959</v>
      </c>
      <c r="E460" s="108"/>
      <c r="F460" s="108">
        <v>97.3</v>
      </c>
      <c r="G460" s="113">
        <v>1</v>
      </c>
      <c r="H460" s="174">
        <v>1.4999999999999999E-2</v>
      </c>
      <c r="I460" s="166"/>
      <c r="J460" s="166"/>
    </row>
    <row r="461" spans="1:10" s="69" customFormat="1" ht="12.75" customHeight="1">
      <c r="A461" s="105">
        <v>147</v>
      </c>
      <c r="B461" s="96"/>
      <c r="C461" s="98" t="s">
        <v>624</v>
      </c>
      <c r="D461" s="133">
        <v>1950</v>
      </c>
      <c r="E461" s="108"/>
      <c r="F461" s="108">
        <v>40.200000000000003</v>
      </c>
      <c r="G461" s="113">
        <v>1</v>
      </c>
      <c r="H461" s="174">
        <v>6.0000000000000001E-3</v>
      </c>
      <c r="I461" s="166"/>
      <c r="J461" s="166"/>
    </row>
    <row r="462" spans="1:10" s="69" customFormat="1" ht="12.75" customHeight="1">
      <c r="A462" s="105">
        <v>148</v>
      </c>
      <c r="B462" s="96"/>
      <c r="C462" s="98" t="s">
        <v>625</v>
      </c>
      <c r="D462" s="133">
        <v>1953</v>
      </c>
      <c r="E462" s="108"/>
      <c r="F462" s="108">
        <v>212</v>
      </c>
      <c r="G462" s="113">
        <v>2</v>
      </c>
      <c r="H462" s="174">
        <v>3.3000000000000002E-2</v>
      </c>
      <c r="I462" s="166"/>
      <c r="J462" s="166"/>
    </row>
    <row r="463" spans="1:10" s="69" customFormat="1" ht="12.75" customHeight="1">
      <c r="A463" s="105">
        <v>149</v>
      </c>
      <c r="B463" s="96"/>
      <c r="C463" s="98" t="s">
        <v>626</v>
      </c>
      <c r="D463" s="133">
        <v>1950</v>
      </c>
      <c r="E463" s="108"/>
      <c r="F463" s="108">
        <v>210.9</v>
      </c>
      <c r="G463" s="113">
        <v>2</v>
      </c>
      <c r="H463" s="174">
        <v>3.3000000000000002E-2</v>
      </c>
      <c r="I463" s="166"/>
      <c r="J463" s="166"/>
    </row>
    <row r="464" spans="1:10" s="69" customFormat="1" ht="12.75" customHeight="1">
      <c r="A464" s="105">
        <v>150</v>
      </c>
      <c r="B464" s="96"/>
      <c r="C464" s="98" t="s">
        <v>627</v>
      </c>
      <c r="D464" s="133">
        <v>1953</v>
      </c>
      <c r="E464" s="108"/>
      <c r="F464" s="108">
        <v>212.8</v>
      </c>
      <c r="G464" s="113">
        <v>2</v>
      </c>
      <c r="H464" s="174">
        <v>3.3000000000000002E-2</v>
      </c>
      <c r="I464" s="166"/>
      <c r="J464" s="166"/>
    </row>
    <row r="465" spans="1:10" s="69" customFormat="1" ht="12.75" customHeight="1">
      <c r="A465" s="105">
        <v>151</v>
      </c>
      <c r="B465" s="96"/>
      <c r="C465" s="98" t="s">
        <v>628</v>
      </c>
      <c r="D465" s="133">
        <v>1953</v>
      </c>
      <c r="E465" s="108"/>
      <c r="F465" s="108">
        <v>209.2</v>
      </c>
      <c r="G465" s="113">
        <v>2</v>
      </c>
      <c r="H465" s="174">
        <v>3.3000000000000002E-2</v>
      </c>
      <c r="I465" s="166"/>
      <c r="J465" s="166"/>
    </row>
    <row r="466" spans="1:10" s="69" customFormat="1" ht="12.75" customHeight="1">
      <c r="A466" s="105">
        <v>152</v>
      </c>
      <c r="B466" s="96"/>
      <c r="C466" s="98" t="s">
        <v>454</v>
      </c>
      <c r="D466" s="133">
        <v>1951</v>
      </c>
      <c r="E466" s="108"/>
      <c r="F466" s="108">
        <v>210.7</v>
      </c>
      <c r="G466" s="113">
        <v>2</v>
      </c>
      <c r="H466" s="174">
        <v>3.3000000000000002E-2</v>
      </c>
      <c r="I466" s="166"/>
      <c r="J466" s="166"/>
    </row>
    <row r="467" spans="1:10" s="69" customFormat="1" ht="12.75" customHeight="1">
      <c r="A467" s="105">
        <v>153</v>
      </c>
      <c r="B467" s="96"/>
      <c r="C467" s="98" t="s">
        <v>455</v>
      </c>
      <c r="D467" s="133">
        <v>1950</v>
      </c>
      <c r="E467" s="108"/>
      <c r="F467" s="108">
        <v>210.5</v>
      </c>
      <c r="G467" s="113">
        <v>2</v>
      </c>
      <c r="H467" s="174">
        <v>3.3000000000000002E-2</v>
      </c>
      <c r="I467" s="166"/>
      <c r="J467" s="166"/>
    </row>
    <row r="468" spans="1:10" s="69" customFormat="1" ht="12.75" customHeight="1">
      <c r="A468" s="105">
        <v>154</v>
      </c>
      <c r="B468" s="96"/>
      <c r="C468" s="98" t="s">
        <v>456</v>
      </c>
      <c r="D468" s="133">
        <v>1950</v>
      </c>
      <c r="E468" s="108"/>
      <c r="F468" s="108">
        <v>208.3</v>
      </c>
      <c r="G468" s="113">
        <v>2</v>
      </c>
      <c r="H468" s="174">
        <v>3.5999999999999997E-2</v>
      </c>
      <c r="I468" s="166"/>
      <c r="J468" s="166"/>
    </row>
    <row r="469" spans="1:10" s="69" customFormat="1" ht="12.75" customHeight="1">
      <c r="A469" s="105">
        <v>155</v>
      </c>
      <c r="B469" s="96"/>
      <c r="C469" s="98" t="s">
        <v>457</v>
      </c>
      <c r="D469" s="133">
        <v>1950</v>
      </c>
      <c r="E469" s="108"/>
      <c r="F469" s="108">
        <v>413.9</v>
      </c>
      <c r="G469" s="113">
        <v>2</v>
      </c>
      <c r="H469" s="174">
        <v>6.5000000000000002E-2</v>
      </c>
      <c r="I469" s="166"/>
      <c r="J469" s="166"/>
    </row>
    <row r="470" spans="1:10" s="69" customFormat="1" ht="12.75" customHeight="1">
      <c r="A470" s="105">
        <v>156</v>
      </c>
      <c r="B470" s="96"/>
      <c r="C470" s="98" t="s">
        <v>458</v>
      </c>
      <c r="D470" s="133">
        <v>1951</v>
      </c>
      <c r="E470" s="108"/>
      <c r="F470" s="108">
        <v>208.7</v>
      </c>
      <c r="G470" s="113">
        <v>2</v>
      </c>
      <c r="H470" s="174">
        <v>3.3000000000000002E-2</v>
      </c>
      <c r="I470" s="166"/>
      <c r="J470" s="166"/>
    </row>
    <row r="471" spans="1:10" s="69" customFormat="1" ht="12.75" customHeight="1">
      <c r="A471" s="105">
        <v>157</v>
      </c>
      <c r="B471" s="96"/>
      <c r="C471" s="98" t="s">
        <v>459</v>
      </c>
      <c r="D471" s="133">
        <v>1950</v>
      </c>
      <c r="E471" s="108"/>
      <c r="F471" s="108">
        <v>211.7</v>
      </c>
      <c r="G471" s="113">
        <v>2</v>
      </c>
      <c r="H471" s="174">
        <v>3.3000000000000002E-2</v>
      </c>
      <c r="I471" s="166"/>
      <c r="J471" s="166"/>
    </row>
    <row r="472" spans="1:10" s="69" customFormat="1" ht="12.75" customHeight="1">
      <c r="A472" s="105">
        <v>158</v>
      </c>
      <c r="B472" s="96"/>
      <c r="C472" s="98" t="s">
        <v>506</v>
      </c>
      <c r="D472" s="133" t="s">
        <v>106</v>
      </c>
      <c r="E472" s="108"/>
      <c r="F472" s="108">
        <v>131.6</v>
      </c>
      <c r="G472" s="113">
        <v>1</v>
      </c>
      <c r="H472" s="174">
        <v>0.02</v>
      </c>
      <c r="I472" s="166"/>
      <c r="J472" s="166"/>
    </row>
    <row r="473" spans="1:10" s="69" customFormat="1" ht="12.75" customHeight="1">
      <c r="A473" s="105">
        <v>159</v>
      </c>
      <c r="B473" s="96"/>
      <c r="C473" s="98" t="s">
        <v>507</v>
      </c>
      <c r="D473" s="133" t="s">
        <v>106</v>
      </c>
      <c r="E473" s="108"/>
      <c r="F473" s="108">
        <v>133.80000000000001</v>
      </c>
      <c r="G473" s="113">
        <v>1</v>
      </c>
      <c r="H473" s="174">
        <v>2.1000000000000001E-2</v>
      </c>
      <c r="I473" s="166"/>
      <c r="J473" s="166"/>
    </row>
    <row r="474" spans="1:10" s="69" customFormat="1" ht="12.75" customHeight="1">
      <c r="A474" s="105"/>
      <c r="B474" s="112" t="s">
        <v>110</v>
      </c>
      <c r="C474" s="89"/>
      <c r="D474" s="133"/>
      <c r="E474" s="108"/>
      <c r="F474" s="108"/>
      <c r="G474" s="113"/>
      <c r="H474" s="174"/>
      <c r="I474" s="166"/>
      <c r="J474" s="166"/>
    </row>
    <row r="475" spans="1:10" s="69" customFormat="1" ht="12.75" customHeight="1">
      <c r="A475" s="105">
        <v>160</v>
      </c>
      <c r="B475" s="96"/>
      <c r="C475" s="107" t="s">
        <v>478</v>
      </c>
      <c r="D475" s="133">
        <v>1950</v>
      </c>
      <c r="E475" s="108"/>
      <c r="F475" s="108">
        <v>38.5</v>
      </c>
      <c r="G475" s="113">
        <v>1</v>
      </c>
      <c r="H475" s="174">
        <v>5.8999999999999999E-3</v>
      </c>
      <c r="I475" s="166"/>
      <c r="J475" s="166"/>
    </row>
    <row r="476" spans="1:10" s="69" customFormat="1" ht="12.75" customHeight="1">
      <c r="A476" s="105">
        <v>161</v>
      </c>
      <c r="B476" s="96"/>
      <c r="C476" s="107" t="s">
        <v>476</v>
      </c>
      <c r="D476" s="133">
        <v>1952</v>
      </c>
      <c r="E476" s="108"/>
      <c r="F476" s="108">
        <v>84.2</v>
      </c>
      <c r="G476" s="113">
        <v>1</v>
      </c>
      <c r="H476" s="174">
        <v>1.2999999999999999E-2</v>
      </c>
      <c r="I476" s="166"/>
      <c r="J476" s="166"/>
    </row>
    <row r="477" spans="1:10" s="69" customFormat="1" ht="12.75" customHeight="1">
      <c r="A477" s="105">
        <v>162</v>
      </c>
      <c r="B477" s="96"/>
      <c r="C477" s="107" t="s">
        <v>477</v>
      </c>
      <c r="D477" s="133">
        <v>1959</v>
      </c>
      <c r="E477" s="108"/>
      <c r="F477" s="108">
        <v>88.9</v>
      </c>
      <c r="G477" s="113">
        <v>1</v>
      </c>
      <c r="H477" s="174">
        <v>1.37E-2</v>
      </c>
      <c r="I477" s="166"/>
      <c r="J477" s="166"/>
    </row>
    <row r="478" spans="1:10" s="69" customFormat="1" ht="12.75" customHeight="1">
      <c r="A478" s="105">
        <v>163</v>
      </c>
      <c r="B478" s="96"/>
      <c r="C478" s="107" t="s">
        <v>464</v>
      </c>
      <c r="D478" s="133">
        <v>1959</v>
      </c>
      <c r="E478" s="108"/>
      <c r="F478" s="108">
        <v>97.3</v>
      </c>
      <c r="G478" s="113">
        <v>1</v>
      </c>
      <c r="H478" s="174">
        <v>1.4999999999999999E-2</v>
      </c>
      <c r="I478" s="166"/>
      <c r="J478" s="166"/>
    </row>
    <row r="479" spans="1:10" s="69" customFormat="1" ht="12.75" customHeight="1">
      <c r="A479" s="105">
        <v>164</v>
      </c>
      <c r="B479" s="96"/>
      <c r="C479" s="107" t="s">
        <v>481</v>
      </c>
      <c r="D479" s="133">
        <v>1957</v>
      </c>
      <c r="E479" s="108"/>
      <c r="F479" s="108">
        <v>89</v>
      </c>
      <c r="G479" s="113">
        <v>1</v>
      </c>
      <c r="H479" s="174">
        <v>1.37E-2</v>
      </c>
      <c r="I479" s="166"/>
      <c r="J479" s="166"/>
    </row>
    <row r="480" spans="1:10" s="69" customFormat="1" ht="12.75" customHeight="1">
      <c r="A480" s="105">
        <v>165</v>
      </c>
      <c r="B480" s="96"/>
      <c r="C480" s="107" t="s">
        <v>484</v>
      </c>
      <c r="D480" s="133">
        <v>1949</v>
      </c>
      <c r="E480" s="108"/>
      <c r="F480" s="108">
        <v>40</v>
      </c>
      <c r="G480" s="113">
        <v>1</v>
      </c>
      <c r="H480" s="174">
        <v>6.1000000000000004E-3</v>
      </c>
      <c r="I480" s="166"/>
      <c r="J480" s="166"/>
    </row>
    <row r="481" spans="1:10" s="69" customFormat="1" ht="12.75" customHeight="1">
      <c r="A481" s="105">
        <v>166</v>
      </c>
      <c r="B481" s="96"/>
      <c r="C481" s="107" t="s">
        <v>485</v>
      </c>
      <c r="D481" s="133">
        <v>1954</v>
      </c>
      <c r="E481" s="108"/>
      <c r="F481" s="108">
        <v>38</v>
      </c>
      <c r="G481" s="113">
        <v>1</v>
      </c>
      <c r="H481" s="174">
        <v>5.8999999999999999E-3</v>
      </c>
      <c r="I481" s="166"/>
      <c r="J481" s="166"/>
    </row>
    <row r="482" spans="1:10" s="69" customFormat="1" ht="12.75" customHeight="1">
      <c r="A482" s="105">
        <v>167</v>
      </c>
      <c r="B482" s="96"/>
      <c r="C482" s="107" t="s">
        <v>486</v>
      </c>
      <c r="D482" s="133">
        <v>1950</v>
      </c>
      <c r="E482" s="108"/>
      <c r="F482" s="108">
        <v>60</v>
      </c>
      <c r="G482" s="113">
        <v>1</v>
      </c>
      <c r="H482" s="174">
        <v>9.1999999999999998E-3</v>
      </c>
      <c r="I482" s="166"/>
      <c r="J482" s="166"/>
    </row>
    <row r="483" spans="1:10" s="69" customFormat="1" ht="12.75" customHeight="1">
      <c r="A483" s="105">
        <v>168</v>
      </c>
      <c r="B483" s="96"/>
      <c r="C483" s="107" t="s">
        <v>482</v>
      </c>
      <c r="D483" s="133">
        <v>1949</v>
      </c>
      <c r="E483" s="108"/>
      <c r="F483" s="108">
        <v>121</v>
      </c>
      <c r="G483" s="113">
        <v>1</v>
      </c>
      <c r="H483" s="174">
        <v>1.8599999999999998E-2</v>
      </c>
      <c r="I483" s="166"/>
      <c r="J483" s="166"/>
    </row>
    <row r="484" spans="1:10" s="69" customFormat="1" ht="12.75" customHeight="1">
      <c r="A484" s="105">
        <v>169</v>
      </c>
      <c r="B484" s="96"/>
      <c r="C484" s="107" t="s">
        <v>483</v>
      </c>
      <c r="D484" s="133">
        <v>1949</v>
      </c>
      <c r="E484" s="108"/>
      <c r="F484" s="108">
        <v>42</v>
      </c>
      <c r="G484" s="113">
        <v>1</v>
      </c>
      <c r="H484" s="174">
        <v>6.4999999999999997E-3</v>
      </c>
      <c r="I484" s="166"/>
      <c r="J484" s="166"/>
    </row>
    <row r="485" spans="1:10" s="69" customFormat="1" ht="12.75" customHeight="1">
      <c r="A485" s="105">
        <v>170</v>
      </c>
      <c r="B485" s="96"/>
      <c r="C485" s="107" t="s">
        <v>508</v>
      </c>
      <c r="D485" s="133"/>
      <c r="E485" s="108"/>
      <c r="F485" s="108">
        <v>132</v>
      </c>
      <c r="G485" s="113">
        <v>1</v>
      </c>
      <c r="H485" s="174">
        <v>2.0299999999999999E-2</v>
      </c>
      <c r="I485" s="166"/>
      <c r="J485" s="166"/>
    </row>
    <row r="486" spans="1:10" s="69" customFormat="1" ht="12.75" customHeight="1">
      <c r="A486" s="105">
        <v>171</v>
      </c>
      <c r="B486" s="96"/>
      <c r="C486" s="107" t="s">
        <v>509</v>
      </c>
      <c r="D486" s="133"/>
      <c r="E486" s="108"/>
      <c r="F486" s="108">
        <v>134</v>
      </c>
      <c r="G486" s="113">
        <v>1</v>
      </c>
      <c r="H486" s="174">
        <v>2.06E-2</v>
      </c>
      <c r="I486" s="166"/>
      <c r="J486" s="166"/>
    </row>
    <row r="487" spans="1:10" s="69" customFormat="1" ht="12.75" customHeight="1">
      <c r="A487" s="105">
        <v>172</v>
      </c>
      <c r="B487" s="96"/>
      <c r="C487" s="107" t="s">
        <v>487</v>
      </c>
      <c r="D487" s="133">
        <v>1949</v>
      </c>
      <c r="E487" s="108"/>
      <c r="F487" s="108">
        <v>44</v>
      </c>
      <c r="G487" s="113">
        <v>1</v>
      </c>
      <c r="H487" s="174">
        <v>6.7000000000000002E-3</v>
      </c>
      <c r="I487" s="166"/>
      <c r="J487" s="166"/>
    </row>
    <row r="488" spans="1:10" s="69" customFormat="1" ht="12.75" customHeight="1">
      <c r="A488" s="105">
        <v>173</v>
      </c>
      <c r="B488" s="96"/>
      <c r="C488" s="107" t="s">
        <v>488</v>
      </c>
      <c r="D488" s="133">
        <v>1954</v>
      </c>
      <c r="E488" s="108"/>
      <c r="F488" s="108">
        <v>43</v>
      </c>
      <c r="G488" s="113">
        <v>1</v>
      </c>
      <c r="H488" s="174">
        <v>6.7000000000000002E-3</v>
      </c>
      <c r="I488" s="166"/>
      <c r="J488" s="166"/>
    </row>
    <row r="489" spans="1:10" s="69" customFormat="1" ht="12.75" customHeight="1">
      <c r="A489" s="105">
        <v>174</v>
      </c>
      <c r="B489" s="96"/>
      <c r="C489" s="107" t="s">
        <v>629</v>
      </c>
      <c r="D489" s="133">
        <v>1951</v>
      </c>
      <c r="E489" s="108"/>
      <c r="F489" s="108">
        <v>48</v>
      </c>
      <c r="G489" s="113">
        <v>1</v>
      </c>
      <c r="H489" s="174">
        <v>7.4000000000000003E-3</v>
      </c>
      <c r="I489" s="166"/>
      <c r="J489" s="166"/>
    </row>
    <row r="490" spans="1:10" s="69" customFormat="1" ht="12.75" customHeight="1">
      <c r="A490" s="105">
        <v>175</v>
      </c>
      <c r="B490" s="96"/>
      <c r="C490" s="107" t="s">
        <v>460</v>
      </c>
      <c r="D490" s="133">
        <v>1950</v>
      </c>
      <c r="E490" s="108"/>
      <c r="F490" s="108">
        <v>101.3</v>
      </c>
      <c r="G490" s="113">
        <v>1</v>
      </c>
      <c r="H490" s="174">
        <v>1.5600199999999998E-2</v>
      </c>
      <c r="I490" s="166"/>
      <c r="J490" s="166"/>
    </row>
    <row r="491" spans="1:10" s="69" customFormat="1" ht="12.75" customHeight="1">
      <c r="A491" s="105">
        <v>176</v>
      </c>
      <c r="B491" s="96"/>
      <c r="C491" s="107" t="s">
        <v>466</v>
      </c>
      <c r="D491" s="133">
        <v>1952</v>
      </c>
      <c r="E491" s="108"/>
      <c r="F491" s="108">
        <v>108.1</v>
      </c>
      <c r="G491" s="113">
        <v>1</v>
      </c>
      <c r="H491" s="174">
        <v>1.6647399999999996E-2</v>
      </c>
      <c r="I491" s="166"/>
      <c r="J491" s="166"/>
    </row>
    <row r="492" spans="1:10" s="69" customFormat="1" ht="12.75" customHeight="1">
      <c r="A492" s="105">
        <v>177</v>
      </c>
      <c r="B492" s="96"/>
      <c r="C492" s="107" t="s">
        <v>467</v>
      </c>
      <c r="D492" s="133">
        <v>1949</v>
      </c>
      <c r="E492" s="108"/>
      <c r="F492" s="108">
        <v>108.9</v>
      </c>
      <c r="G492" s="113">
        <v>1</v>
      </c>
      <c r="H492" s="174">
        <v>1.6770600000000004E-2</v>
      </c>
      <c r="I492" s="166"/>
      <c r="J492" s="166"/>
    </row>
    <row r="493" spans="1:10" s="69" customFormat="1" ht="12.75" customHeight="1">
      <c r="A493" s="105">
        <v>178</v>
      </c>
      <c r="B493" s="96"/>
      <c r="C493" s="107" t="s">
        <v>468</v>
      </c>
      <c r="D493" s="133">
        <v>1949</v>
      </c>
      <c r="E493" s="108"/>
      <c r="F493" s="108">
        <v>95</v>
      </c>
      <c r="G493" s="113">
        <v>1</v>
      </c>
      <c r="H493" s="174">
        <v>1.4630000000000001E-2</v>
      </c>
      <c r="I493" s="166"/>
      <c r="J493" s="166"/>
    </row>
    <row r="494" spans="1:10" s="69" customFormat="1" ht="12.75" customHeight="1">
      <c r="A494" s="105">
        <v>179</v>
      </c>
      <c r="B494" s="96"/>
      <c r="C494" s="107" t="s">
        <v>469</v>
      </c>
      <c r="D494" s="133">
        <v>1949</v>
      </c>
      <c r="E494" s="108"/>
      <c r="F494" s="108">
        <v>111.3</v>
      </c>
      <c r="G494" s="113">
        <v>1</v>
      </c>
      <c r="H494" s="174">
        <v>1.7140200000000001E-2</v>
      </c>
      <c r="I494" s="166"/>
      <c r="J494" s="166"/>
    </row>
    <row r="495" spans="1:10" s="69" customFormat="1" ht="12.75" customHeight="1">
      <c r="A495" s="105">
        <v>180</v>
      </c>
      <c r="B495" s="96"/>
      <c r="C495" s="107" t="s">
        <v>470</v>
      </c>
      <c r="D495" s="133">
        <v>1952</v>
      </c>
      <c r="E495" s="108"/>
      <c r="F495" s="108">
        <v>106.7</v>
      </c>
      <c r="G495" s="113">
        <v>1</v>
      </c>
      <c r="H495" s="174">
        <v>1.64318E-2</v>
      </c>
      <c r="I495" s="166"/>
      <c r="J495" s="166"/>
    </row>
    <row r="496" spans="1:10" s="69" customFormat="1" ht="12.75" customHeight="1">
      <c r="A496" s="105">
        <v>181</v>
      </c>
      <c r="B496" s="96"/>
      <c r="C496" s="107" t="s">
        <v>471</v>
      </c>
      <c r="D496" s="133">
        <v>1949</v>
      </c>
      <c r="E496" s="108"/>
      <c r="F496" s="108">
        <v>105.8</v>
      </c>
      <c r="G496" s="113">
        <v>1</v>
      </c>
      <c r="H496" s="174">
        <v>1.6293199999999997E-2</v>
      </c>
      <c r="I496" s="166"/>
      <c r="J496" s="166"/>
    </row>
    <row r="497" spans="1:10" s="69" customFormat="1" ht="12.75" customHeight="1">
      <c r="A497" s="105">
        <v>182</v>
      </c>
      <c r="B497" s="96"/>
      <c r="C497" s="107" t="s">
        <v>494</v>
      </c>
      <c r="D497" s="133">
        <v>1953</v>
      </c>
      <c r="E497" s="108"/>
      <c r="F497" s="108">
        <v>114.2</v>
      </c>
      <c r="G497" s="113">
        <v>1</v>
      </c>
      <c r="H497" s="174">
        <v>1.75868E-2</v>
      </c>
      <c r="I497" s="166"/>
      <c r="J497" s="166"/>
    </row>
    <row r="498" spans="1:10" s="69" customFormat="1" ht="12.75" customHeight="1">
      <c r="A498" s="105">
        <v>183</v>
      </c>
      <c r="B498" s="96"/>
      <c r="C498" s="107" t="s">
        <v>495</v>
      </c>
      <c r="D498" s="133">
        <v>1954</v>
      </c>
      <c r="E498" s="108"/>
      <c r="F498" s="108">
        <v>112.6</v>
      </c>
      <c r="G498" s="113">
        <v>1</v>
      </c>
      <c r="H498" s="174">
        <v>1.7340399999999999E-2</v>
      </c>
      <c r="I498" s="166"/>
      <c r="J498" s="166"/>
    </row>
    <row r="499" spans="1:10" s="69" customFormat="1" ht="12.75" customHeight="1">
      <c r="A499" s="105">
        <v>184</v>
      </c>
      <c r="B499" s="96"/>
      <c r="C499" s="107" t="s">
        <v>496</v>
      </c>
      <c r="D499" s="133">
        <v>1954</v>
      </c>
      <c r="E499" s="108"/>
      <c r="F499" s="108">
        <v>122.9</v>
      </c>
      <c r="G499" s="113">
        <v>1</v>
      </c>
      <c r="H499" s="174">
        <v>1.8926600000000002E-2</v>
      </c>
      <c r="I499" s="166"/>
      <c r="J499" s="166"/>
    </row>
    <row r="500" spans="1:10" s="69" customFormat="1" ht="12.75" customHeight="1">
      <c r="A500" s="105">
        <v>185</v>
      </c>
      <c r="B500" s="96"/>
      <c r="C500" s="107" t="s">
        <v>497</v>
      </c>
      <c r="D500" s="133">
        <v>1954</v>
      </c>
      <c r="E500" s="108"/>
      <c r="F500" s="108">
        <v>115.5</v>
      </c>
      <c r="G500" s="113">
        <v>1</v>
      </c>
      <c r="H500" s="174">
        <v>1.7787000000000001E-2</v>
      </c>
      <c r="I500" s="166"/>
      <c r="J500" s="166"/>
    </row>
    <row r="501" spans="1:10" s="69" customFormat="1" ht="12.75" customHeight="1">
      <c r="A501" s="105">
        <v>186</v>
      </c>
      <c r="B501" s="96"/>
      <c r="C501" s="107" t="s">
        <v>498</v>
      </c>
      <c r="D501" s="133">
        <v>1954</v>
      </c>
      <c r="E501" s="108"/>
      <c r="F501" s="108">
        <v>109</v>
      </c>
      <c r="G501" s="113">
        <v>1</v>
      </c>
      <c r="H501" s="174">
        <v>1.6785999999999999E-2</v>
      </c>
      <c r="I501" s="166"/>
      <c r="J501" s="166"/>
    </row>
    <row r="502" spans="1:10" s="69" customFormat="1" ht="12.75" customHeight="1">
      <c r="A502" s="105">
        <v>187</v>
      </c>
      <c r="B502" s="96"/>
      <c r="C502" s="107" t="s">
        <v>499</v>
      </c>
      <c r="D502" s="133">
        <v>1954</v>
      </c>
      <c r="E502" s="108"/>
      <c r="F502" s="108">
        <v>109.9</v>
      </c>
      <c r="G502" s="113">
        <v>1</v>
      </c>
      <c r="H502" s="174">
        <v>1.6924600000000001E-2</v>
      </c>
      <c r="I502" s="166"/>
      <c r="J502" s="166"/>
    </row>
    <row r="503" spans="1:10" s="69" customFormat="1" ht="12.75" customHeight="1">
      <c r="A503" s="105">
        <v>188</v>
      </c>
      <c r="B503" s="96"/>
      <c r="C503" s="107" t="s">
        <v>500</v>
      </c>
      <c r="D503" s="133">
        <v>1954</v>
      </c>
      <c r="E503" s="108"/>
      <c r="F503" s="108">
        <v>110.3</v>
      </c>
      <c r="G503" s="113">
        <v>1</v>
      </c>
      <c r="H503" s="174">
        <v>1.69862E-2</v>
      </c>
      <c r="I503" s="166"/>
      <c r="J503" s="166"/>
    </row>
    <row r="504" spans="1:10" s="69" customFormat="1" ht="12.75" customHeight="1">
      <c r="A504" s="105">
        <v>189</v>
      </c>
      <c r="B504" s="96"/>
      <c r="C504" s="107" t="s">
        <v>505</v>
      </c>
      <c r="D504" s="133">
        <v>1954</v>
      </c>
      <c r="E504" s="108"/>
      <c r="F504" s="108">
        <v>54.7</v>
      </c>
      <c r="G504" s="113">
        <v>1</v>
      </c>
      <c r="H504" s="174">
        <v>8.4238000000000004E-3</v>
      </c>
      <c r="I504" s="166"/>
      <c r="J504" s="166"/>
    </row>
    <row r="505" spans="1:10" s="69" customFormat="1" ht="12.75" customHeight="1">
      <c r="A505" s="105">
        <v>190</v>
      </c>
      <c r="B505" s="96"/>
      <c r="C505" s="107" t="s">
        <v>501</v>
      </c>
      <c r="D505" s="133">
        <v>1954</v>
      </c>
      <c r="E505" s="108"/>
      <c r="F505" s="108">
        <v>110.7</v>
      </c>
      <c r="G505" s="113">
        <v>1</v>
      </c>
      <c r="H505" s="174">
        <v>1.7047799999999998E-2</v>
      </c>
      <c r="I505" s="166"/>
      <c r="J505" s="166"/>
    </row>
    <row r="506" spans="1:10" s="69" customFormat="1" ht="12.75" customHeight="1">
      <c r="A506" s="105">
        <v>191</v>
      </c>
      <c r="B506" s="96"/>
      <c r="C506" s="107" t="s">
        <v>502</v>
      </c>
      <c r="D506" s="133">
        <v>1954</v>
      </c>
      <c r="E506" s="108"/>
      <c r="F506" s="108">
        <v>109.4</v>
      </c>
      <c r="G506" s="113">
        <v>1</v>
      </c>
      <c r="H506" s="174">
        <v>1.6847600000000001E-2</v>
      </c>
      <c r="I506" s="166"/>
      <c r="J506" s="166"/>
    </row>
    <row r="507" spans="1:10" s="69" customFormat="1" ht="12.75" customHeight="1">
      <c r="A507" s="105">
        <v>192</v>
      </c>
      <c r="B507" s="96"/>
      <c r="C507" s="107" t="s">
        <v>503</v>
      </c>
      <c r="D507" s="133">
        <v>1954</v>
      </c>
      <c r="E507" s="108"/>
      <c r="F507" s="108">
        <v>110.6</v>
      </c>
      <c r="G507" s="113">
        <v>1</v>
      </c>
      <c r="H507" s="174">
        <v>1.7032399999999996E-2</v>
      </c>
      <c r="I507" s="166"/>
      <c r="J507" s="166"/>
    </row>
    <row r="508" spans="1:10" s="69" customFormat="1" ht="12.75" customHeight="1">
      <c r="A508" s="105">
        <v>193</v>
      </c>
      <c r="B508" s="96"/>
      <c r="C508" s="107" t="s">
        <v>504</v>
      </c>
      <c r="D508" s="133">
        <v>1954</v>
      </c>
      <c r="E508" s="108"/>
      <c r="F508" s="108">
        <v>109</v>
      </c>
      <c r="G508" s="113">
        <v>1</v>
      </c>
      <c r="H508" s="174">
        <v>1.6785999999999999E-2</v>
      </c>
      <c r="I508" s="166"/>
      <c r="J508" s="166"/>
    </row>
    <row r="509" spans="1:10" s="69" customFormat="1" ht="12.75" customHeight="1">
      <c r="A509" s="105">
        <v>194</v>
      </c>
      <c r="B509" s="96"/>
      <c r="C509" s="107" t="s">
        <v>465</v>
      </c>
      <c r="D509" s="133">
        <v>1952</v>
      </c>
      <c r="E509" s="108"/>
      <c r="F509" s="108">
        <v>108.7</v>
      </c>
      <c r="G509" s="113">
        <v>1</v>
      </c>
      <c r="H509" s="174">
        <v>1.6739799999999999E-2</v>
      </c>
      <c r="I509" s="166"/>
      <c r="J509" s="166"/>
    </row>
    <row r="510" spans="1:10" s="69" customFormat="1" ht="12.75" customHeight="1">
      <c r="A510" s="105">
        <v>195</v>
      </c>
      <c r="B510" s="96"/>
      <c r="C510" s="107" t="s">
        <v>474</v>
      </c>
      <c r="D510" s="133">
        <v>1949</v>
      </c>
      <c r="E510" s="108"/>
      <c r="F510" s="108">
        <v>51</v>
      </c>
      <c r="G510" s="113">
        <v>1</v>
      </c>
      <c r="H510" s="174">
        <v>7.8539999999999999E-3</v>
      </c>
      <c r="I510" s="166"/>
      <c r="J510" s="166"/>
    </row>
    <row r="511" spans="1:10" s="69" customFormat="1" ht="12.75" customHeight="1">
      <c r="A511" s="105">
        <v>196</v>
      </c>
      <c r="B511" s="96"/>
      <c r="C511" s="107" t="s">
        <v>489</v>
      </c>
      <c r="D511" s="133">
        <v>1957</v>
      </c>
      <c r="E511" s="108"/>
      <c r="F511" s="108">
        <v>243.4</v>
      </c>
      <c r="G511" s="113">
        <v>1</v>
      </c>
      <c r="H511" s="174">
        <v>3.7483599999999999E-2</v>
      </c>
      <c r="I511" s="166"/>
      <c r="J511" s="166"/>
    </row>
    <row r="512" spans="1:10" s="69" customFormat="1" ht="12.75" customHeight="1">
      <c r="A512" s="105">
        <v>197</v>
      </c>
      <c r="B512" s="96"/>
      <c r="C512" s="107" t="s">
        <v>461</v>
      </c>
      <c r="D512" s="133">
        <v>1952</v>
      </c>
      <c r="E512" s="108"/>
      <c r="F512" s="108">
        <v>250.2</v>
      </c>
      <c r="G512" s="113">
        <v>1</v>
      </c>
      <c r="H512" s="174">
        <v>3.8530799999999997E-2</v>
      </c>
      <c r="I512" s="166"/>
      <c r="J512" s="166"/>
    </row>
    <row r="513" spans="1:10" s="69" customFormat="1" ht="12.75" customHeight="1">
      <c r="A513" s="105">
        <v>198</v>
      </c>
      <c r="B513" s="96"/>
      <c r="C513" s="107" t="s">
        <v>462</v>
      </c>
      <c r="D513" s="133">
        <v>1956</v>
      </c>
      <c r="E513" s="108"/>
      <c r="F513" s="108">
        <v>42.9</v>
      </c>
      <c r="G513" s="113">
        <v>1</v>
      </c>
      <c r="H513" s="174">
        <v>6.6065999999999998E-3</v>
      </c>
      <c r="I513" s="166"/>
      <c r="J513" s="166"/>
    </row>
    <row r="514" spans="1:10" s="69" customFormat="1" ht="12.75" customHeight="1">
      <c r="A514" s="105">
        <v>199</v>
      </c>
      <c r="B514" s="96"/>
      <c r="C514" s="107" t="s">
        <v>630</v>
      </c>
      <c r="D514" s="133">
        <v>1979</v>
      </c>
      <c r="E514" s="108"/>
      <c r="F514" s="108">
        <v>140.19999999999999</v>
      </c>
      <c r="G514" s="113">
        <v>1</v>
      </c>
      <c r="H514" s="174">
        <v>2.15908E-2</v>
      </c>
      <c r="I514" s="166"/>
      <c r="J514" s="166"/>
    </row>
    <row r="515" spans="1:10" s="69" customFormat="1" ht="12.75" customHeight="1">
      <c r="A515" s="105">
        <v>200</v>
      </c>
      <c r="B515" s="96"/>
      <c r="C515" s="107" t="s">
        <v>475</v>
      </c>
      <c r="D515" s="133">
        <v>1955</v>
      </c>
      <c r="E515" s="108"/>
      <c r="F515" s="108">
        <v>39.1</v>
      </c>
      <c r="G515" s="113">
        <v>1</v>
      </c>
      <c r="H515" s="174">
        <v>6.0214000000000005E-3</v>
      </c>
      <c r="I515" s="166"/>
      <c r="J515" s="166"/>
    </row>
    <row r="516" spans="1:10" s="69" customFormat="1" ht="12.75" customHeight="1">
      <c r="A516" s="105">
        <v>201</v>
      </c>
      <c r="B516" s="96"/>
      <c r="C516" s="107" t="s">
        <v>472</v>
      </c>
      <c r="D516" s="133">
        <v>1955</v>
      </c>
      <c r="E516" s="108"/>
      <c r="F516" s="108">
        <v>75.2</v>
      </c>
      <c r="G516" s="113">
        <v>1</v>
      </c>
      <c r="H516" s="174">
        <v>1.15808E-2</v>
      </c>
      <c r="I516" s="166"/>
      <c r="J516" s="166"/>
    </row>
    <row r="517" spans="1:10" s="69" customFormat="1" ht="12.75" customHeight="1">
      <c r="A517" s="105">
        <v>202</v>
      </c>
      <c r="B517" s="96"/>
      <c r="C517" s="107" t="s">
        <v>473</v>
      </c>
      <c r="D517" s="133">
        <v>1952</v>
      </c>
      <c r="E517" s="108"/>
      <c r="F517" s="108">
        <v>106.8</v>
      </c>
      <c r="G517" s="113">
        <v>1</v>
      </c>
      <c r="H517" s="174">
        <v>1.6447200000000002E-2</v>
      </c>
      <c r="I517" s="166"/>
      <c r="J517" s="166"/>
    </row>
    <row r="518" spans="1:10" s="82" customFormat="1" ht="15" customHeight="1">
      <c r="A518" s="237" t="s">
        <v>426</v>
      </c>
      <c r="B518" s="238"/>
      <c r="C518" s="238"/>
      <c r="D518" s="239"/>
      <c r="E518" s="81"/>
      <c r="F518" s="81">
        <f>SUM(F315:F517)</f>
        <v>77178.999999999971</v>
      </c>
      <c r="G518" s="81"/>
      <c r="H518" s="167">
        <f>SUM(H315:H517)</f>
        <v>11.6015076</v>
      </c>
      <c r="I518" s="167">
        <f>SUM(I315:I517)</f>
        <v>0</v>
      </c>
      <c r="J518" s="167">
        <f>SUM(J315:J517)</f>
        <v>1.476793248945138E-2</v>
      </c>
    </row>
    <row r="519" spans="1:10" s="62" customFormat="1">
      <c r="A519" s="51"/>
      <c r="B519" s="57"/>
      <c r="C519" s="58" t="s">
        <v>98</v>
      </c>
      <c r="D519" s="135"/>
      <c r="E519" s="142"/>
      <c r="F519" s="142"/>
      <c r="G519" s="142"/>
      <c r="H519" s="176"/>
      <c r="I519" s="171"/>
      <c r="J519" s="172"/>
    </row>
    <row r="520" spans="1:10" s="61" customFormat="1" ht="12.75" customHeight="1">
      <c r="A520" s="105">
        <v>203</v>
      </c>
      <c r="B520" s="114" t="s">
        <v>636</v>
      </c>
      <c r="C520" s="107" t="s">
        <v>578</v>
      </c>
      <c r="D520" s="133">
        <v>1950</v>
      </c>
      <c r="E520" s="108">
        <v>446</v>
      </c>
      <c r="F520" s="108">
        <v>102.3</v>
      </c>
      <c r="G520" s="113"/>
      <c r="H520" s="174">
        <v>1.0547899999999999E-2</v>
      </c>
      <c r="I520" s="174"/>
      <c r="J520" s="174"/>
    </row>
    <row r="521" spans="1:10" s="61" customFormat="1" ht="12.75" customHeight="1">
      <c r="A521" s="105"/>
      <c r="B521" s="97" t="s">
        <v>633</v>
      </c>
      <c r="C521" s="107"/>
      <c r="D521" s="133"/>
      <c r="E521" s="108"/>
      <c r="F521" s="108"/>
      <c r="G521" s="113"/>
      <c r="H521" s="174"/>
      <c r="I521" s="174"/>
      <c r="J521" s="174"/>
    </row>
    <row r="522" spans="1:10" s="61" customFormat="1" ht="12.75" customHeight="1">
      <c r="A522" s="105">
        <v>204</v>
      </c>
      <c r="B522" s="155" t="s">
        <v>654</v>
      </c>
      <c r="C522" s="107" t="s">
        <v>758</v>
      </c>
      <c r="D522" s="133">
        <v>1952</v>
      </c>
      <c r="E522" s="108">
        <v>2081</v>
      </c>
      <c r="F522" s="108">
        <v>537.20000000000005</v>
      </c>
      <c r="G522" s="113"/>
      <c r="H522" s="174">
        <v>4.7446800000000004E-2</v>
      </c>
      <c r="I522" s="174"/>
      <c r="J522" s="174"/>
    </row>
    <row r="523" spans="1:10" s="61" customFormat="1" ht="12.75" customHeight="1">
      <c r="A523" s="105">
        <v>205</v>
      </c>
      <c r="B523" s="155" t="s">
        <v>683</v>
      </c>
      <c r="C523" s="107" t="s">
        <v>758</v>
      </c>
      <c r="D523" s="133">
        <v>1952</v>
      </c>
      <c r="E523" s="108">
        <v>3321</v>
      </c>
      <c r="F523" s="108">
        <v>773.5</v>
      </c>
      <c r="G523" s="113"/>
      <c r="H523" s="174">
        <v>7.5718800000000003E-2</v>
      </c>
      <c r="I523" s="174"/>
      <c r="J523" s="174"/>
    </row>
    <row r="524" spans="1:10" s="61" customFormat="1" ht="12.75" customHeight="1">
      <c r="A524" s="105">
        <v>206</v>
      </c>
      <c r="B524" s="155" t="s">
        <v>684</v>
      </c>
      <c r="C524" s="107" t="s">
        <v>759</v>
      </c>
      <c r="D524" s="133">
        <v>1952</v>
      </c>
      <c r="E524" s="108">
        <v>3362</v>
      </c>
      <c r="F524" s="108">
        <v>779.1</v>
      </c>
      <c r="G524" s="113"/>
      <c r="H524" s="174">
        <v>7.6653600000000002E-2</v>
      </c>
      <c r="I524" s="174"/>
      <c r="J524" s="174"/>
    </row>
    <row r="525" spans="1:10" s="61" customFormat="1" ht="12.75" customHeight="1">
      <c r="A525" s="105">
        <v>207</v>
      </c>
      <c r="B525" s="155" t="s">
        <v>634</v>
      </c>
      <c r="C525" s="107"/>
      <c r="D525" s="133">
        <v>1952</v>
      </c>
      <c r="E525" s="108">
        <v>798</v>
      </c>
      <c r="F525" s="108">
        <v>131.69999999999999</v>
      </c>
      <c r="G525" s="113"/>
      <c r="H525" s="174">
        <v>1.4802899999999997E-2</v>
      </c>
      <c r="I525" s="174"/>
      <c r="J525" s="174"/>
    </row>
    <row r="526" spans="1:10" s="61" customFormat="1" ht="12.75" customHeight="1">
      <c r="A526" s="105">
        <v>208</v>
      </c>
      <c r="B526" s="155" t="s">
        <v>655</v>
      </c>
      <c r="C526" s="107" t="s">
        <v>758</v>
      </c>
      <c r="D526" s="133">
        <v>1952</v>
      </c>
      <c r="E526" s="108">
        <v>133</v>
      </c>
      <c r="F526" s="108">
        <v>26.8</v>
      </c>
      <c r="G526" s="113"/>
      <c r="H526" s="174">
        <v>4.9342999999999991E-3</v>
      </c>
      <c r="I526" s="174"/>
      <c r="J526" s="174"/>
    </row>
    <row r="527" spans="1:10" s="61" customFormat="1" ht="12.75" customHeight="1">
      <c r="A527" s="105">
        <v>209</v>
      </c>
      <c r="B527" s="155" t="s">
        <v>190</v>
      </c>
      <c r="C527" s="107" t="s">
        <v>758</v>
      </c>
      <c r="D527" s="133">
        <v>1952</v>
      </c>
      <c r="E527" s="108">
        <v>248</v>
      </c>
      <c r="F527" s="108">
        <v>39.799999999999997</v>
      </c>
      <c r="G527" s="113"/>
      <c r="H527" s="174">
        <v>8.1592000000000001E-3</v>
      </c>
      <c r="I527" s="174"/>
      <c r="J527" s="174"/>
    </row>
    <row r="528" spans="1:10" s="61" customFormat="1" ht="12.75" customHeight="1">
      <c r="A528" s="105">
        <v>210</v>
      </c>
      <c r="B528" s="155" t="s">
        <v>190</v>
      </c>
      <c r="C528" s="107" t="s">
        <v>758</v>
      </c>
      <c r="D528" s="133">
        <v>1952</v>
      </c>
      <c r="E528" s="108">
        <v>181</v>
      </c>
      <c r="F528" s="108">
        <v>41.6</v>
      </c>
      <c r="G528" s="113"/>
      <c r="H528" s="174">
        <v>5.9549E-3</v>
      </c>
      <c r="I528" s="174"/>
      <c r="J528" s="174"/>
    </row>
    <row r="529" spans="1:10" s="61" customFormat="1" ht="12.75" customHeight="1">
      <c r="A529" s="105">
        <v>211</v>
      </c>
      <c r="B529" s="155" t="s">
        <v>190</v>
      </c>
      <c r="C529" s="107" t="s">
        <v>758</v>
      </c>
      <c r="D529" s="133">
        <v>1952</v>
      </c>
      <c r="E529" s="108">
        <v>148</v>
      </c>
      <c r="F529" s="108">
        <v>32.700000000000003</v>
      </c>
      <c r="G529" s="113"/>
      <c r="H529" s="174">
        <v>4.8691999999999997E-3</v>
      </c>
      <c r="I529" s="174"/>
      <c r="J529" s="174"/>
    </row>
    <row r="530" spans="1:10" s="61" customFormat="1" ht="12.75" customHeight="1">
      <c r="A530" s="105">
        <v>212</v>
      </c>
      <c r="B530" s="155" t="s">
        <v>190</v>
      </c>
      <c r="C530" s="107" t="s">
        <v>758</v>
      </c>
      <c r="D530" s="133">
        <v>1952</v>
      </c>
      <c r="E530" s="108">
        <v>91</v>
      </c>
      <c r="F530" s="108">
        <v>19</v>
      </c>
      <c r="G530" s="113"/>
      <c r="H530" s="174">
        <v>2.9938999999999994E-3</v>
      </c>
      <c r="I530" s="174"/>
      <c r="J530" s="174"/>
    </row>
    <row r="531" spans="1:10" s="61" customFormat="1" ht="12.75" customHeight="1">
      <c r="A531" s="105">
        <v>213</v>
      </c>
      <c r="B531" s="155" t="s">
        <v>760</v>
      </c>
      <c r="C531" s="107" t="s">
        <v>761</v>
      </c>
      <c r="D531" s="133">
        <v>1952</v>
      </c>
      <c r="E531" s="108">
        <v>1371.5</v>
      </c>
      <c r="F531" s="108">
        <v>261.8</v>
      </c>
      <c r="G531" s="113"/>
      <c r="H531" s="174">
        <v>3.1270199999999998E-2</v>
      </c>
      <c r="I531" s="174"/>
      <c r="J531" s="174"/>
    </row>
    <row r="532" spans="1:10" s="61" customFormat="1" ht="12.75" customHeight="1">
      <c r="A532" s="105">
        <v>214</v>
      </c>
      <c r="B532" s="114" t="s">
        <v>672</v>
      </c>
      <c r="C532" s="107" t="s">
        <v>723</v>
      </c>
      <c r="D532" s="133"/>
      <c r="E532" s="108">
        <v>1355</v>
      </c>
      <c r="F532" s="108">
        <v>272.89999999999998</v>
      </c>
      <c r="G532" s="113"/>
      <c r="H532" s="174">
        <v>0.04</v>
      </c>
      <c r="I532" s="174"/>
      <c r="J532" s="174"/>
    </row>
    <row r="533" spans="1:10" s="61" customFormat="1" ht="12.75" customHeight="1">
      <c r="A533" s="105"/>
      <c r="B533" s="97" t="s">
        <v>690</v>
      </c>
      <c r="C533" s="107"/>
      <c r="D533" s="133"/>
      <c r="E533" s="108"/>
      <c r="F533" s="108"/>
      <c r="G533" s="113"/>
      <c r="H533" s="174"/>
      <c r="I533" s="174"/>
      <c r="J533" s="174"/>
    </row>
    <row r="534" spans="1:10" s="61" customFormat="1" ht="12.75" customHeight="1">
      <c r="A534" s="105">
        <v>215</v>
      </c>
      <c r="B534" s="155" t="s">
        <v>762</v>
      </c>
      <c r="C534" s="107" t="s">
        <v>725</v>
      </c>
      <c r="D534" s="133">
        <v>1958</v>
      </c>
      <c r="E534" s="108">
        <v>3553</v>
      </c>
      <c r="F534" s="108">
        <v>796.1</v>
      </c>
      <c r="G534" s="113"/>
      <c r="H534" s="174">
        <v>8.1008400000000008E-2</v>
      </c>
      <c r="I534" s="174"/>
      <c r="J534" s="174">
        <v>1.16033755274261E-2</v>
      </c>
    </row>
    <row r="535" spans="1:10" s="61" customFormat="1" ht="12.75" customHeight="1">
      <c r="A535" s="105">
        <v>216</v>
      </c>
      <c r="B535" s="155" t="s">
        <v>190</v>
      </c>
      <c r="C535" s="107" t="s">
        <v>725</v>
      </c>
      <c r="D535" s="133"/>
      <c r="E535" s="108">
        <v>668</v>
      </c>
      <c r="F535" s="108">
        <v>133</v>
      </c>
      <c r="G535" s="113"/>
      <c r="H535" s="174">
        <v>2.1977199999999999E-2</v>
      </c>
      <c r="I535" s="174"/>
      <c r="J535" s="174"/>
    </row>
    <row r="536" spans="1:10" s="61" customFormat="1" ht="12.75" customHeight="1">
      <c r="A536" s="105">
        <v>217</v>
      </c>
      <c r="B536" s="155" t="s">
        <v>638</v>
      </c>
      <c r="C536" s="107" t="s">
        <v>725</v>
      </c>
      <c r="D536" s="133">
        <v>1958</v>
      </c>
      <c r="E536" s="108">
        <v>3770</v>
      </c>
      <c r="F536" s="108">
        <v>528</v>
      </c>
      <c r="G536" s="113"/>
      <c r="H536" s="174">
        <v>8.5956000000000005E-2</v>
      </c>
      <c r="I536" s="174"/>
      <c r="J536" s="174"/>
    </row>
    <row r="537" spans="1:10" s="61" customFormat="1" ht="12.75" customHeight="1">
      <c r="A537" s="105">
        <v>218</v>
      </c>
      <c r="B537" s="155" t="s">
        <v>130</v>
      </c>
      <c r="C537" s="107" t="s">
        <v>725</v>
      </c>
      <c r="D537" s="133">
        <v>1971</v>
      </c>
      <c r="E537" s="108">
        <v>552</v>
      </c>
      <c r="F537" s="108">
        <v>134.80000000000001</v>
      </c>
      <c r="G537" s="113"/>
      <c r="H537" s="174">
        <v>1.090752E-2</v>
      </c>
      <c r="I537" s="174"/>
      <c r="J537" s="174"/>
    </row>
    <row r="538" spans="1:10" s="61" customFormat="1" ht="12.75" customHeight="1">
      <c r="A538" s="105"/>
      <c r="B538" s="97" t="s">
        <v>632</v>
      </c>
      <c r="C538" s="107"/>
      <c r="D538" s="133"/>
      <c r="E538" s="108"/>
      <c r="F538" s="108"/>
      <c r="G538" s="113"/>
      <c r="H538" s="174"/>
      <c r="I538" s="174"/>
      <c r="J538" s="174"/>
    </row>
    <row r="539" spans="1:10" s="61" customFormat="1" ht="12.75" customHeight="1">
      <c r="A539" s="105">
        <v>219</v>
      </c>
      <c r="B539" s="155" t="s">
        <v>651</v>
      </c>
      <c r="C539" s="107" t="s">
        <v>767</v>
      </c>
      <c r="D539" s="133">
        <v>1960</v>
      </c>
      <c r="E539" s="108">
        <v>14121</v>
      </c>
      <c r="F539" s="108">
        <v>2593.5</v>
      </c>
      <c r="G539" s="113"/>
      <c r="H539" s="174">
        <v>0.24697629000000001</v>
      </c>
      <c r="I539" s="174"/>
      <c r="J539" s="174"/>
    </row>
    <row r="540" spans="1:10" s="61" customFormat="1" ht="12.75" customHeight="1">
      <c r="A540" s="105">
        <v>220</v>
      </c>
      <c r="B540" s="155" t="s">
        <v>652</v>
      </c>
      <c r="C540" s="196" t="s">
        <v>763</v>
      </c>
      <c r="D540" s="133">
        <v>1962</v>
      </c>
      <c r="E540" s="108">
        <v>4135</v>
      </c>
      <c r="F540" s="108">
        <v>747.6</v>
      </c>
      <c r="G540" s="113"/>
      <c r="H540" s="174">
        <v>7.6704250000000002E-2</v>
      </c>
      <c r="I540" s="174"/>
      <c r="J540" s="174"/>
    </row>
    <row r="541" spans="1:10" s="61" customFormat="1" ht="12.75" customHeight="1">
      <c r="A541" s="105"/>
      <c r="B541" s="97" t="s">
        <v>640</v>
      </c>
      <c r="C541" s="107"/>
      <c r="D541" s="133"/>
      <c r="E541" s="108"/>
      <c r="F541" s="108"/>
      <c r="G541" s="113"/>
      <c r="H541" s="174"/>
      <c r="I541" s="174"/>
      <c r="J541" s="174"/>
    </row>
    <row r="542" spans="1:10" s="61" customFormat="1" ht="12.75" customHeight="1">
      <c r="A542" s="105">
        <v>221</v>
      </c>
      <c r="B542" s="155" t="s">
        <v>691</v>
      </c>
      <c r="C542" s="107" t="s">
        <v>766</v>
      </c>
      <c r="D542" s="133">
        <v>1955</v>
      </c>
      <c r="E542" s="108">
        <v>6414</v>
      </c>
      <c r="F542" s="108">
        <v>1339.7</v>
      </c>
      <c r="G542" s="113"/>
      <c r="H542" s="174">
        <v>0.11897969999999998</v>
      </c>
      <c r="I542" s="174"/>
      <c r="J542" s="174"/>
    </row>
    <row r="543" spans="1:10" s="61" customFormat="1" ht="12.75" customHeight="1">
      <c r="A543" s="105">
        <v>222</v>
      </c>
      <c r="B543" s="155" t="s">
        <v>692</v>
      </c>
      <c r="C543" s="107" t="s">
        <v>765</v>
      </c>
      <c r="D543" s="133">
        <v>1953</v>
      </c>
      <c r="E543" s="108">
        <v>6644</v>
      </c>
      <c r="F543" s="108">
        <v>1289.7</v>
      </c>
      <c r="G543" s="113"/>
      <c r="H543" s="174">
        <v>0.12324619999999999</v>
      </c>
      <c r="I543" s="174"/>
      <c r="J543" s="174"/>
    </row>
    <row r="544" spans="1:10" s="61" customFormat="1" ht="12.75" customHeight="1">
      <c r="A544" s="105">
        <v>223</v>
      </c>
      <c r="B544" s="155" t="s">
        <v>693</v>
      </c>
      <c r="C544" s="107" t="s">
        <v>720</v>
      </c>
      <c r="D544" s="133">
        <v>1956</v>
      </c>
      <c r="E544" s="108">
        <v>2169.3000000000002</v>
      </c>
      <c r="F544" s="108">
        <v>508.5</v>
      </c>
      <c r="G544" s="113"/>
      <c r="H544" s="174">
        <v>4.4839431000000006E-2</v>
      </c>
      <c r="I544" s="174"/>
      <c r="J544" s="174"/>
    </row>
    <row r="545" spans="1:10" s="61" customFormat="1" ht="12.75" customHeight="1">
      <c r="A545" s="105"/>
      <c r="B545" s="97" t="s">
        <v>648</v>
      </c>
      <c r="C545" s="107"/>
      <c r="D545" s="133"/>
      <c r="E545" s="108"/>
      <c r="F545" s="108"/>
      <c r="G545" s="113"/>
      <c r="H545" s="174"/>
      <c r="I545" s="174"/>
      <c r="J545" s="174"/>
    </row>
    <row r="546" spans="1:10" s="61" customFormat="1" ht="12.75" customHeight="1">
      <c r="A546" s="105">
        <v>224</v>
      </c>
      <c r="B546" s="155" t="s">
        <v>670</v>
      </c>
      <c r="C546" s="107" t="s">
        <v>722</v>
      </c>
      <c r="D546" s="133">
        <v>1986</v>
      </c>
      <c r="E546" s="108">
        <v>4762</v>
      </c>
      <c r="F546" s="108">
        <v>1817.5</v>
      </c>
      <c r="G546" s="113"/>
      <c r="H546" s="174">
        <v>0.10314492</v>
      </c>
      <c r="I546" s="174"/>
      <c r="J546" s="174"/>
    </row>
    <row r="547" spans="1:10" s="61" customFormat="1" ht="12.75" customHeight="1">
      <c r="A547" s="105">
        <v>225</v>
      </c>
      <c r="B547" s="155" t="s">
        <v>671</v>
      </c>
      <c r="C547" s="107" t="s">
        <v>706</v>
      </c>
      <c r="D547" s="133">
        <v>1957</v>
      </c>
      <c r="E547" s="108">
        <v>2385</v>
      </c>
      <c r="F547" s="108">
        <v>463.6</v>
      </c>
      <c r="G547" s="113"/>
      <c r="H547" s="174">
        <v>5.1659099999999999E-2</v>
      </c>
      <c r="I547" s="174"/>
      <c r="J547" s="174"/>
    </row>
    <row r="548" spans="1:10" s="61" customFormat="1" ht="12.75" customHeight="1">
      <c r="A548" s="105">
        <v>226</v>
      </c>
      <c r="B548" s="155" t="s">
        <v>669</v>
      </c>
      <c r="C548" s="107" t="s">
        <v>707</v>
      </c>
      <c r="D548" s="133">
        <v>1951</v>
      </c>
      <c r="E548" s="108">
        <v>1138</v>
      </c>
      <c r="F548" s="108">
        <v>945.4</v>
      </c>
      <c r="G548" s="113"/>
      <c r="H548" s="174">
        <v>2.4649079999999997E-2</v>
      </c>
      <c r="I548" s="174"/>
      <c r="J548" s="174"/>
    </row>
    <row r="549" spans="1:10" s="61" customFormat="1" ht="12.75" customHeight="1">
      <c r="A549" s="105"/>
      <c r="B549" s="97" t="s">
        <v>221</v>
      </c>
      <c r="C549" s="107"/>
      <c r="D549" s="133"/>
      <c r="E549" s="108"/>
      <c r="F549" s="108"/>
      <c r="G549" s="113"/>
      <c r="H549" s="174"/>
      <c r="I549" s="174"/>
      <c r="J549" s="174"/>
    </row>
    <row r="550" spans="1:10" s="61" customFormat="1" ht="12.75" customHeight="1">
      <c r="A550" s="105">
        <v>227</v>
      </c>
      <c r="B550" s="155" t="s">
        <v>644</v>
      </c>
      <c r="C550" s="107" t="s">
        <v>268</v>
      </c>
      <c r="D550" s="133">
        <v>1956</v>
      </c>
      <c r="E550" s="108">
        <v>289.7</v>
      </c>
      <c r="F550" s="108">
        <v>67.900000000000006</v>
      </c>
      <c r="G550" s="113"/>
      <c r="H550" s="174">
        <v>5.9880990000000002E-3</v>
      </c>
      <c r="I550" s="174"/>
      <c r="J550" s="174"/>
    </row>
    <row r="551" spans="1:10" s="61" customFormat="1" ht="12.75" customHeight="1">
      <c r="A551" s="105">
        <v>228</v>
      </c>
      <c r="B551" s="155" t="s">
        <v>645</v>
      </c>
      <c r="C551" s="107" t="s">
        <v>764</v>
      </c>
      <c r="D551" s="133">
        <v>1959</v>
      </c>
      <c r="E551" s="108">
        <v>2297</v>
      </c>
      <c r="F551" s="108">
        <v>462.5</v>
      </c>
      <c r="G551" s="113"/>
      <c r="H551" s="174">
        <v>4.5044170000000001E-2</v>
      </c>
      <c r="I551" s="174"/>
      <c r="J551" s="174"/>
    </row>
    <row r="552" spans="1:10" s="61" customFormat="1" ht="12.75" customHeight="1">
      <c r="A552" s="105">
        <v>229</v>
      </c>
      <c r="B552" s="114" t="s">
        <v>694</v>
      </c>
      <c r="C552" s="107" t="s">
        <v>709</v>
      </c>
      <c r="D552" s="133">
        <v>1975</v>
      </c>
      <c r="E552" s="108">
        <v>4707</v>
      </c>
      <c r="F552" s="108">
        <v>1295.2</v>
      </c>
      <c r="G552" s="113"/>
      <c r="H552" s="174">
        <v>0.112</v>
      </c>
      <c r="I552" s="174"/>
      <c r="J552" s="174">
        <v>5.8016877637130796E-3</v>
      </c>
    </row>
    <row r="553" spans="1:10" s="82" customFormat="1" ht="15" customHeight="1">
      <c r="A553" s="237" t="s">
        <v>246</v>
      </c>
      <c r="B553" s="238"/>
      <c r="C553" s="238"/>
      <c r="D553" s="239"/>
      <c r="E553" s="81">
        <f>SUM(E520:E552)</f>
        <v>71140.5</v>
      </c>
      <c r="F553" s="81">
        <f>SUM(F520:F552)</f>
        <v>16141.400000000001</v>
      </c>
      <c r="G553" s="81"/>
      <c r="H553" s="167">
        <f>SUM(H520:H552)</f>
        <v>1.4764320600000003</v>
      </c>
      <c r="I553" s="167">
        <f>SUM(I520:I552)</f>
        <v>0</v>
      </c>
      <c r="J553" s="167">
        <f>SUM(J520:J552)</f>
        <v>1.7405063291139181E-2</v>
      </c>
    </row>
    <row r="554" spans="1:10" s="62" customFormat="1">
      <c r="A554" s="51"/>
      <c r="B554" s="57"/>
      <c r="C554" s="58" t="s">
        <v>99</v>
      </c>
      <c r="D554" s="135"/>
      <c r="E554" s="142"/>
      <c r="F554" s="142"/>
      <c r="G554" s="142"/>
      <c r="H554" s="176"/>
      <c r="I554" s="171"/>
      <c r="J554" s="172"/>
    </row>
    <row r="555" spans="1:10" s="61" customFormat="1" ht="12.75" customHeight="1">
      <c r="A555" s="88"/>
      <c r="B555" s="97" t="s">
        <v>682</v>
      </c>
      <c r="C555" s="107"/>
      <c r="D555" s="133"/>
      <c r="E555" s="108"/>
      <c r="F555" s="108"/>
      <c r="G555" s="113"/>
      <c r="H555" s="174"/>
      <c r="I555" s="174"/>
      <c r="J555" s="174"/>
    </row>
    <row r="556" spans="1:10" s="61" customFormat="1" ht="12.75" customHeight="1">
      <c r="A556" s="88">
        <v>230</v>
      </c>
      <c r="B556" s="155" t="s">
        <v>653</v>
      </c>
      <c r="C556" s="107" t="s">
        <v>718</v>
      </c>
      <c r="D556" s="133">
        <v>1956</v>
      </c>
      <c r="E556" s="108">
        <v>1944</v>
      </c>
      <c r="F556" s="108">
        <v>452.9</v>
      </c>
      <c r="G556" s="113"/>
      <c r="H556" s="174">
        <v>4.5975599999999998E-2</v>
      </c>
      <c r="I556" s="174"/>
      <c r="J556" s="174"/>
    </row>
    <row r="557" spans="1:10" s="61" customFormat="1" ht="12.75" customHeight="1">
      <c r="A557" s="88">
        <v>231</v>
      </c>
      <c r="B557" s="155" t="s">
        <v>190</v>
      </c>
      <c r="C557" s="107"/>
      <c r="D557" s="133">
        <v>1956</v>
      </c>
      <c r="E557" s="108">
        <v>139</v>
      </c>
      <c r="F557" s="108">
        <v>46.3</v>
      </c>
      <c r="G557" s="113"/>
      <c r="H557" s="174">
        <v>4.5730999999999992E-3</v>
      </c>
      <c r="I557" s="174"/>
      <c r="J557" s="174"/>
    </row>
    <row r="558" spans="1:10" s="61" customFormat="1" ht="25.5">
      <c r="A558" s="88">
        <v>232</v>
      </c>
      <c r="B558" s="114" t="s">
        <v>649</v>
      </c>
      <c r="C558" s="107" t="s">
        <v>516</v>
      </c>
      <c r="D558" s="133">
        <v>1956</v>
      </c>
      <c r="E558" s="108">
        <v>400.6</v>
      </c>
      <c r="F558" s="108">
        <v>74.7</v>
      </c>
      <c r="G558" s="113"/>
      <c r="H558" s="174">
        <v>9.4741900000000004E-3</v>
      </c>
      <c r="I558" s="174"/>
      <c r="J558" s="174"/>
    </row>
    <row r="559" spans="1:10" s="61" customFormat="1" ht="12.75" customHeight="1">
      <c r="A559" s="88">
        <v>233</v>
      </c>
      <c r="B559" s="114" t="s">
        <v>695</v>
      </c>
      <c r="C559" s="107" t="s">
        <v>709</v>
      </c>
      <c r="D559" s="133">
        <v>1975</v>
      </c>
      <c r="E559" s="108">
        <v>470</v>
      </c>
      <c r="F559" s="108">
        <v>99.6</v>
      </c>
      <c r="G559" s="113"/>
      <c r="H559" s="174">
        <v>9.8230000000000001E-3</v>
      </c>
      <c r="I559" s="174"/>
      <c r="J559" s="174"/>
    </row>
    <row r="560" spans="1:10" s="61" customFormat="1" ht="12.75" customHeight="1">
      <c r="A560" s="88"/>
      <c r="B560" s="97" t="s">
        <v>667</v>
      </c>
      <c r="C560" s="107"/>
      <c r="D560" s="133"/>
      <c r="E560" s="108"/>
      <c r="F560" s="108"/>
      <c r="G560" s="113"/>
      <c r="H560" s="174"/>
      <c r="I560" s="174"/>
      <c r="J560" s="174"/>
    </row>
    <row r="561" spans="1:16384" s="61" customFormat="1" ht="12.75" customHeight="1">
      <c r="A561" s="88">
        <v>234</v>
      </c>
      <c r="B561" s="155" t="s">
        <v>685</v>
      </c>
      <c r="C561" s="107" t="s">
        <v>708</v>
      </c>
      <c r="D561" s="133">
        <v>1956</v>
      </c>
      <c r="E561" s="108">
        <v>2408.5</v>
      </c>
      <c r="F561" s="108">
        <v>612.1</v>
      </c>
      <c r="G561" s="113"/>
      <c r="H561" s="174">
        <v>5.2987000000000006E-2</v>
      </c>
      <c r="I561" s="174"/>
      <c r="J561" s="174"/>
    </row>
    <row r="562" spans="1:16384" s="61" customFormat="1" ht="12.75" customHeight="1">
      <c r="A562" s="88"/>
      <c r="B562" s="97" t="s">
        <v>639</v>
      </c>
      <c r="C562" s="107"/>
      <c r="D562" s="133"/>
      <c r="E562" s="108"/>
      <c r="F562" s="108"/>
      <c r="G562" s="113"/>
      <c r="H562" s="174"/>
      <c r="I562" s="174"/>
      <c r="J562" s="174"/>
    </row>
    <row r="563" spans="1:16384" s="61" customFormat="1" ht="12.75" customHeight="1">
      <c r="A563" s="88">
        <v>235</v>
      </c>
      <c r="B563" s="155" t="s">
        <v>666</v>
      </c>
      <c r="C563" s="107" t="s">
        <v>719</v>
      </c>
      <c r="D563" s="133">
        <v>1952</v>
      </c>
      <c r="E563" s="108">
        <v>3394</v>
      </c>
      <c r="F563" s="108">
        <v>729.5</v>
      </c>
      <c r="G563" s="113"/>
      <c r="H563" s="174">
        <v>8.1252359999999996E-2</v>
      </c>
      <c r="I563" s="174"/>
      <c r="J563" s="174"/>
    </row>
    <row r="564" spans="1:16384" s="61" customFormat="1" ht="12.75" customHeight="1">
      <c r="A564" s="88">
        <v>236</v>
      </c>
      <c r="B564" s="155" t="s">
        <v>686</v>
      </c>
      <c r="C564" s="107" t="s">
        <v>579</v>
      </c>
      <c r="D564" s="133">
        <v>1951</v>
      </c>
      <c r="E564" s="108">
        <v>762.8</v>
      </c>
      <c r="F564" s="108">
        <v>162.30000000000001</v>
      </c>
      <c r="G564" s="113"/>
      <c r="H564" s="174">
        <v>1.4676271999999999E-2</v>
      </c>
      <c r="I564" s="174"/>
      <c r="J564" s="174"/>
    </row>
    <row r="565" spans="1:16384" s="61" customFormat="1" ht="12.75" customHeight="1">
      <c r="A565" s="88"/>
      <c r="B565" s="97" t="s">
        <v>768</v>
      </c>
      <c r="C565" s="107"/>
      <c r="D565" s="133"/>
      <c r="E565" s="108"/>
      <c r="F565" s="108"/>
      <c r="G565" s="113"/>
      <c r="H565" s="174"/>
      <c r="I565" s="174"/>
      <c r="J565" s="174"/>
    </row>
    <row r="566" spans="1:16384" s="61" customFormat="1" ht="12.75" customHeight="1">
      <c r="A566" s="88">
        <v>237</v>
      </c>
      <c r="B566" s="155" t="s">
        <v>687</v>
      </c>
      <c r="C566" s="107" t="s">
        <v>769</v>
      </c>
      <c r="D566" s="133">
        <v>1957</v>
      </c>
      <c r="E566" s="108">
        <v>660</v>
      </c>
      <c r="F566" s="108">
        <v>161.4</v>
      </c>
      <c r="G566" s="113"/>
      <c r="H566" s="174">
        <v>1.5609E-2</v>
      </c>
      <c r="I566" s="174"/>
      <c r="J566" s="174"/>
    </row>
    <row r="567" spans="1:16384" s="61" customFormat="1" ht="12.75" customHeight="1">
      <c r="A567" s="88">
        <v>238</v>
      </c>
      <c r="B567" s="155" t="s">
        <v>689</v>
      </c>
      <c r="C567" s="107" t="s">
        <v>770</v>
      </c>
      <c r="D567" s="133">
        <v>1946</v>
      </c>
      <c r="E567" s="108">
        <v>581</v>
      </c>
      <c r="F567" s="108">
        <v>128</v>
      </c>
      <c r="G567" s="113"/>
      <c r="H567" s="174">
        <v>1.9114899999999997E-2</v>
      </c>
      <c r="I567" s="174"/>
      <c r="J567" s="174"/>
    </row>
    <row r="568" spans="1:16384" s="61" customFormat="1" ht="12.75" customHeight="1">
      <c r="A568" s="88"/>
      <c r="B568" s="97" t="s">
        <v>688</v>
      </c>
      <c r="C568" s="107"/>
      <c r="D568" s="133"/>
      <c r="E568" s="108"/>
      <c r="F568" s="108"/>
      <c r="G568" s="113"/>
      <c r="H568" s="174"/>
      <c r="I568" s="174"/>
      <c r="J568" s="174"/>
    </row>
    <row r="569" spans="1:16384" s="61" customFormat="1" ht="12.75" customHeight="1">
      <c r="A569" s="88">
        <v>239</v>
      </c>
      <c r="B569" s="155" t="s">
        <v>643</v>
      </c>
      <c r="C569" s="196" t="s">
        <v>715</v>
      </c>
      <c r="D569" s="133">
        <v>1954</v>
      </c>
      <c r="E569" s="108">
        <v>4442</v>
      </c>
      <c r="F569" s="108">
        <v>571.5</v>
      </c>
      <c r="G569" s="113"/>
      <c r="H569" s="174">
        <v>0.12529467223000001</v>
      </c>
      <c r="I569" s="174"/>
      <c r="J569" s="174"/>
    </row>
    <row r="570" spans="1:16384" s="61" customFormat="1" ht="12.75" customHeight="1">
      <c r="A570" s="88">
        <v>240</v>
      </c>
      <c r="B570" s="155" t="s">
        <v>689</v>
      </c>
      <c r="C570" s="196" t="s">
        <v>772</v>
      </c>
      <c r="D570" s="133"/>
      <c r="E570" s="108">
        <v>466.2</v>
      </c>
      <c r="F570" s="108"/>
      <c r="G570" s="113"/>
      <c r="H570" s="174">
        <v>1.734068196E-2</v>
      </c>
      <c r="I570" s="174"/>
      <c r="J570" s="174"/>
    </row>
    <row r="571" spans="1:16384" s="61" customFormat="1" ht="12.75" customHeight="1">
      <c r="A571" s="88">
        <v>241</v>
      </c>
      <c r="B571" s="155" t="s">
        <v>190</v>
      </c>
      <c r="C571" s="196" t="s">
        <v>715</v>
      </c>
      <c r="D571" s="133"/>
      <c r="E571" s="108">
        <v>7438</v>
      </c>
      <c r="F571" s="108">
        <v>1151.3</v>
      </c>
      <c r="G571" s="113"/>
      <c r="H571" s="174">
        <v>0.174793</v>
      </c>
      <c r="I571" s="174"/>
      <c r="J571" s="174"/>
    </row>
    <row r="572" spans="1:16384" s="61" customFormat="1" ht="12.75" customHeight="1">
      <c r="A572" s="107"/>
      <c r="B572" s="97" t="s">
        <v>124</v>
      </c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7"/>
      <c r="AV572" s="107"/>
      <c r="AW572" s="107"/>
      <c r="AX572" s="107"/>
      <c r="AY572" s="107"/>
      <c r="AZ572" s="107"/>
      <c r="BA572" s="107"/>
      <c r="BB572" s="107"/>
      <c r="BC572" s="107"/>
      <c r="BD572" s="107"/>
      <c r="BE572" s="107"/>
      <c r="BF572" s="107"/>
      <c r="BG572" s="107"/>
      <c r="BH572" s="107"/>
      <c r="BI572" s="107"/>
      <c r="BJ572" s="107"/>
      <c r="BK572" s="107"/>
      <c r="BL572" s="107"/>
      <c r="BM572" s="107"/>
      <c r="BN572" s="107"/>
      <c r="BO572" s="107"/>
      <c r="BP572" s="107"/>
      <c r="BQ572" s="107"/>
      <c r="BR572" s="107"/>
      <c r="BS572" s="107"/>
      <c r="BT572" s="107"/>
      <c r="BU572" s="107"/>
      <c r="BV572" s="107"/>
      <c r="BW572" s="107"/>
      <c r="BX572" s="107"/>
      <c r="BY572" s="107"/>
      <c r="BZ572" s="107"/>
      <c r="CA572" s="107"/>
      <c r="CB572" s="107"/>
      <c r="CC572" s="107"/>
      <c r="CD572" s="107"/>
      <c r="CE572" s="107"/>
      <c r="CF572" s="107"/>
      <c r="CG572" s="107"/>
      <c r="CH572" s="107"/>
      <c r="CI572" s="107"/>
      <c r="CJ572" s="107"/>
      <c r="CK572" s="107"/>
      <c r="CL572" s="107"/>
      <c r="CM572" s="107"/>
      <c r="CN572" s="107"/>
      <c r="CO572" s="107"/>
      <c r="CP572" s="107"/>
      <c r="CQ572" s="107"/>
      <c r="CR572" s="107"/>
      <c r="CS572" s="107"/>
      <c r="CT572" s="107"/>
      <c r="CU572" s="107"/>
      <c r="CV572" s="107"/>
      <c r="CW572" s="107"/>
      <c r="CX572" s="107"/>
      <c r="CY572" s="107"/>
      <c r="CZ572" s="107"/>
      <c r="DA572" s="107"/>
      <c r="DB572" s="107"/>
      <c r="DC572" s="107"/>
      <c r="DD572" s="107"/>
      <c r="DE572" s="107"/>
      <c r="DF572" s="107"/>
      <c r="DG572" s="107"/>
      <c r="DH572" s="107"/>
      <c r="DI572" s="107"/>
      <c r="DJ572" s="107"/>
      <c r="DK572" s="107"/>
      <c r="DL572" s="107"/>
      <c r="DM572" s="107"/>
      <c r="DN572" s="107"/>
      <c r="DO572" s="107"/>
      <c r="DP572" s="107"/>
      <c r="DQ572" s="107"/>
      <c r="DR572" s="107"/>
      <c r="DS572" s="107"/>
      <c r="DT572" s="107"/>
      <c r="DU572" s="107"/>
      <c r="DV572" s="107"/>
      <c r="DW572" s="107"/>
      <c r="DX572" s="107"/>
      <c r="DY572" s="107"/>
      <c r="DZ572" s="107"/>
      <c r="EA572" s="107"/>
      <c r="EB572" s="107"/>
      <c r="EC572" s="107"/>
      <c r="ED572" s="107"/>
      <c r="EE572" s="107"/>
      <c r="EF572" s="107"/>
      <c r="EG572" s="107"/>
      <c r="EH572" s="107"/>
      <c r="EI572" s="107"/>
      <c r="EJ572" s="107"/>
      <c r="EK572" s="107"/>
      <c r="EL572" s="107"/>
      <c r="EM572" s="107"/>
      <c r="EN572" s="107"/>
      <c r="EO572" s="107"/>
      <c r="EP572" s="107"/>
      <c r="EQ572" s="107"/>
      <c r="ER572" s="107"/>
      <c r="ES572" s="107"/>
      <c r="ET572" s="107"/>
      <c r="EU572" s="107"/>
      <c r="EV572" s="107"/>
      <c r="EW572" s="107"/>
      <c r="EX572" s="107"/>
      <c r="EY572" s="107"/>
      <c r="EZ572" s="107"/>
      <c r="FA572" s="107"/>
      <c r="FB572" s="107"/>
      <c r="FC572" s="107"/>
      <c r="FD572" s="107"/>
      <c r="FE572" s="107"/>
      <c r="FF572" s="107"/>
      <c r="FG572" s="107"/>
      <c r="FH572" s="107"/>
      <c r="FI572" s="107"/>
      <c r="FJ572" s="107"/>
      <c r="FK572" s="107"/>
      <c r="FL572" s="107"/>
      <c r="FM572" s="107"/>
      <c r="FN572" s="107"/>
      <c r="FO572" s="107"/>
      <c r="FP572" s="107"/>
      <c r="FQ572" s="107"/>
      <c r="FR572" s="107"/>
      <c r="FS572" s="107"/>
      <c r="FT572" s="107"/>
      <c r="FU572" s="107"/>
      <c r="FV572" s="107"/>
      <c r="FW572" s="107"/>
      <c r="FX572" s="107"/>
      <c r="FY572" s="107"/>
      <c r="FZ572" s="107"/>
      <c r="GA572" s="107"/>
      <c r="GB572" s="107"/>
      <c r="GC572" s="107"/>
      <c r="GD572" s="107"/>
      <c r="GE572" s="107"/>
      <c r="GF572" s="107"/>
      <c r="GG572" s="107"/>
      <c r="GH572" s="107"/>
      <c r="GI572" s="107"/>
      <c r="GJ572" s="107"/>
      <c r="GK572" s="107"/>
      <c r="GL572" s="107"/>
      <c r="GM572" s="107"/>
      <c r="GN572" s="107"/>
      <c r="GO572" s="107"/>
      <c r="GP572" s="107"/>
      <c r="GQ572" s="107"/>
      <c r="GR572" s="107"/>
      <c r="GS572" s="107"/>
      <c r="GT572" s="107"/>
      <c r="GU572" s="107"/>
      <c r="GV572" s="107"/>
      <c r="GW572" s="107"/>
      <c r="GX572" s="107"/>
      <c r="GY572" s="107"/>
      <c r="GZ572" s="107"/>
      <c r="HA572" s="107"/>
      <c r="HB572" s="107"/>
      <c r="HC572" s="107"/>
      <c r="HD572" s="107"/>
      <c r="HE572" s="107"/>
      <c r="HF572" s="107"/>
      <c r="HG572" s="107"/>
      <c r="HH572" s="107"/>
      <c r="HI572" s="107"/>
      <c r="HJ572" s="107"/>
      <c r="HK572" s="107"/>
      <c r="HL572" s="107"/>
      <c r="HM572" s="107"/>
      <c r="HN572" s="107"/>
      <c r="HO572" s="107"/>
      <c r="HP572" s="107"/>
      <c r="HQ572" s="107"/>
      <c r="HR572" s="107"/>
      <c r="HS572" s="107"/>
      <c r="HT572" s="107"/>
      <c r="HU572" s="107"/>
      <c r="HV572" s="107"/>
      <c r="HW572" s="107"/>
      <c r="HX572" s="107"/>
      <c r="HY572" s="107"/>
      <c r="HZ572" s="107"/>
      <c r="IA572" s="107"/>
      <c r="IB572" s="107"/>
      <c r="IC572" s="107"/>
      <c r="ID572" s="107"/>
      <c r="IE572" s="107"/>
      <c r="IF572" s="107"/>
      <c r="IG572" s="107"/>
      <c r="IH572" s="107"/>
      <c r="II572" s="107"/>
      <c r="IJ572" s="107"/>
      <c r="IK572" s="107"/>
      <c r="IL572" s="107"/>
      <c r="IM572" s="107"/>
      <c r="IN572" s="107"/>
      <c r="IO572" s="107"/>
      <c r="IP572" s="107"/>
      <c r="IQ572" s="107"/>
      <c r="IR572" s="107"/>
      <c r="IS572" s="107"/>
      <c r="IT572" s="107"/>
      <c r="IU572" s="107"/>
      <c r="IV572" s="107"/>
      <c r="IW572" s="107"/>
      <c r="IX572" s="107"/>
      <c r="IY572" s="107"/>
      <c r="IZ572" s="107"/>
      <c r="JA572" s="107"/>
      <c r="JB572" s="107"/>
      <c r="JC572" s="107"/>
      <c r="JD572" s="107"/>
      <c r="JE572" s="107"/>
      <c r="JF572" s="107"/>
      <c r="JG572" s="107"/>
      <c r="JH572" s="107"/>
      <c r="JI572" s="107"/>
      <c r="JJ572" s="107"/>
      <c r="JK572" s="107"/>
      <c r="JL572" s="107"/>
      <c r="JM572" s="107"/>
      <c r="JN572" s="107"/>
      <c r="JO572" s="107"/>
      <c r="JP572" s="107"/>
      <c r="JQ572" s="107"/>
      <c r="JR572" s="107"/>
      <c r="JS572" s="107"/>
      <c r="JT572" s="107"/>
      <c r="JU572" s="107"/>
      <c r="JV572" s="107"/>
      <c r="JW572" s="107"/>
      <c r="JX572" s="107"/>
      <c r="JY572" s="107"/>
      <c r="JZ572" s="107"/>
      <c r="KA572" s="107"/>
      <c r="KB572" s="107"/>
      <c r="KC572" s="107"/>
      <c r="KD572" s="107"/>
      <c r="KE572" s="107"/>
      <c r="KF572" s="107"/>
      <c r="KG572" s="107"/>
      <c r="KH572" s="107"/>
      <c r="KI572" s="107"/>
      <c r="KJ572" s="107"/>
      <c r="KK572" s="107"/>
      <c r="KL572" s="107"/>
      <c r="KM572" s="107"/>
      <c r="KN572" s="107"/>
      <c r="KO572" s="107"/>
      <c r="KP572" s="107"/>
      <c r="KQ572" s="107"/>
      <c r="KR572" s="107"/>
      <c r="KS572" s="107"/>
      <c r="KT572" s="107"/>
      <c r="KU572" s="107"/>
      <c r="KV572" s="107"/>
      <c r="KW572" s="107"/>
      <c r="KX572" s="107"/>
      <c r="KY572" s="107"/>
      <c r="KZ572" s="107"/>
      <c r="LA572" s="107"/>
      <c r="LB572" s="107"/>
      <c r="LC572" s="107"/>
      <c r="LD572" s="107"/>
      <c r="LE572" s="107"/>
      <c r="LF572" s="107"/>
      <c r="LG572" s="107"/>
      <c r="LH572" s="107"/>
      <c r="LI572" s="107"/>
      <c r="LJ572" s="107"/>
      <c r="LK572" s="107"/>
      <c r="LL572" s="107"/>
      <c r="LM572" s="107"/>
      <c r="LN572" s="107"/>
      <c r="LO572" s="107"/>
      <c r="LP572" s="107"/>
      <c r="LQ572" s="107"/>
      <c r="LR572" s="107"/>
      <c r="LS572" s="107"/>
      <c r="LT572" s="107"/>
      <c r="LU572" s="107"/>
      <c r="LV572" s="107"/>
      <c r="LW572" s="107"/>
      <c r="LX572" s="107"/>
      <c r="LY572" s="107"/>
      <c r="LZ572" s="107"/>
      <c r="MA572" s="107"/>
      <c r="MB572" s="107"/>
      <c r="MC572" s="107"/>
      <c r="MD572" s="107"/>
      <c r="ME572" s="107"/>
      <c r="MF572" s="107"/>
      <c r="MG572" s="107"/>
      <c r="MH572" s="107"/>
      <c r="MI572" s="107"/>
      <c r="MJ572" s="107"/>
      <c r="MK572" s="107"/>
      <c r="ML572" s="107"/>
      <c r="MM572" s="107"/>
      <c r="MN572" s="107"/>
      <c r="MO572" s="107"/>
      <c r="MP572" s="107"/>
      <c r="MQ572" s="107"/>
      <c r="MR572" s="107"/>
      <c r="MS572" s="107"/>
      <c r="MT572" s="107"/>
      <c r="MU572" s="107"/>
      <c r="MV572" s="107"/>
      <c r="MW572" s="107"/>
      <c r="MX572" s="107"/>
      <c r="MY572" s="107"/>
      <c r="MZ572" s="107"/>
      <c r="NA572" s="107"/>
      <c r="NB572" s="107"/>
      <c r="NC572" s="107"/>
      <c r="ND572" s="107"/>
      <c r="NE572" s="107"/>
      <c r="NF572" s="107"/>
      <c r="NG572" s="107"/>
      <c r="NH572" s="107"/>
      <c r="NI572" s="107"/>
      <c r="NJ572" s="107"/>
      <c r="NK572" s="107"/>
      <c r="NL572" s="107"/>
      <c r="NM572" s="107"/>
      <c r="NN572" s="107"/>
      <c r="NO572" s="107"/>
      <c r="NP572" s="107"/>
      <c r="NQ572" s="107"/>
      <c r="NR572" s="107"/>
      <c r="NS572" s="107"/>
      <c r="NT572" s="107"/>
      <c r="NU572" s="107"/>
      <c r="NV572" s="107"/>
      <c r="NW572" s="107"/>
      <c r="NX572" s="107"/>
      <c r="NY572" s="107"/>
      <c r="NZ572" s="107"/>
      <c r="OA572" s="107"/>
      <c r="OB572" s="107"/>
      <c r="OC572" s="107"/>
      <c r="OD572" s="107"/>
      <c r="OE572" s="107"/>
      <c r="OF572" s="107"/>
      <c r="OG572" s="107"/>
      <c r="OH572" s="107"/>
      <c r="OI572" s="107"/>
      <c r="OJ572" s="107"/>
      <c r="OK572" s="107"/>
      <c r="OL572" s="107"/>
      <c r="OM572" s="107"/>
      <c r="ON572" s="107"/>
      <c r="OO572" s="107"/>
      <c r="OP572" s="107"/>
      <c r="OQ572" s="107"/>
      <c r="OR572" s="107"/>
      <c r="OS572" s="107"/>
      <c r="OT572" s="107"/>
      <c r="OU572" s="107"/>
      <c r="OV572" s="107"/>
      <c r="OW572" s="107"/>
      <c r="OX572" s="107"/>
      <c r="OY572" s="107"/>
      <c r="OZ572" s="107"/>
      <c r="PA572" s="107"/>
      <c r="PB572" s="107"/>
      <c r="PC572" s="107"/>
      <c r="PD572" s="107"/>
      <c r="PE572" s="107"/>
      <c r="PF572" s="107"/>
      <c r="PG572" s="107"/>
      <c r="PH572" s="107"/>
      <c r="PI572" s="107"/>
      <c r="PJ572" s="107"/>
      <c r="PK572" s="107"/>
      <c r="PL572" s="107"/>
      <c r="PM572" s="107"/>
      <c r="PN572" s="107"/>
      <c r="PO572" s="107"/>
      <c r="PP572" s="107"/>
      <c r="PQ572" s="107"/>
      <c r="PR572" s="107"/>
      <c r="PS572" s="107"/>
      <c r="PT572" s="107"/>
      <c r="PU572" s="107"/>
      <c r="PV572" s="107"/>
      <c r="PW572" s="107"/>
      <c r="PX572" s="107"/>
      <c r="PY572" s="107"/>
      <c r="PZ572" s="107"/>
      <c r="QA572" s="107"/>
      <c r="QB572" s="107"/>
      <c r="QC572" s="107"/>
      <c r="QD572" s="107"/>
      <c r="QE572" s="107"/>
      <c r="QF572" s="107"/>
      <c r="QG572" s="107"/>
      <c r="QH572" s="107"/>
      <c r="QI572" s="107"/>
      <c r="QJ572" s="107"/>
      <c r="QK572" s="107"/>
      <c r="QL572" s="107"/>
      <c r="QM572" s="107"/>
      <c r="QN572" s="107"/>
      <c r="QO572" s="107"/>
      <c r="QP572" s="107"/>
      <c r="QQ572" s="107"/>
      <c r="QR572" s="107"/>
      <c r="QS572" s="107"/>
      <c r="QT572" s="107"/>
      <c r="QU572" s="107"/>
      <c r="QV572" s="107"/>
      <c r="QW572" s="107"/>
      <c r="QX572" s="107"/>
      <c r="QY572" s="107"/>
      <c r="QZ572" s="107"/>
      <c r="RA572" s="107"/>
      <c r="RB572" s="107"/>
      <c r="RC572" s="107"/>
      <c r="RD572" s="107"/>
      <c r="RE572" s="107"/>
      <c r="RF572" s="107"/>
      <c r="RG572" s="107"/>
      <c r="RH572" s="107"/>
      <c r="RI572" s="107"/>
      <c r="RJ572" s="107"/>
      <c r="RK572" s="107"/>
      <c r="RL572" s="107"/>
      <c r="RM572" s="107"/>
      <c r="RN572" s="107"/>
      <c r="RO572" s="107"/>
      <c r="RP572" s="107"/>
      <c r="RQ572" s="107"/>
      <c r="RR572" s="107"/>
      <c r="RS572" s="107"/>
      <c r="RT572" s="107"/>
      <c r="RU572" s="107"/>
      <c r="RV572" s="107"/>
      <c r="RW572" s="107"/>
      <c r="RX572" s="107"/>
      <c r="RY572" s="107"/>
      <c r="RZ572" s="107"/>
      <c r="SA572" s="107"/>
      <c r="SB572" s="107"/>
      <c r="SC572" s="107"/>
      <c r="SD572" s="107"/>
      <c r="SE572" s="107"/>
      <c r="SF572" s="107"/>
      <c r="SG572" s="107"/>
      <c r="SH572" s="107"/>
      <c r="SI572" s="107"/>
      <c r="SJ572" s="107"/>
      <c r="SK572" s="107"/>
      <c r="SL572" s="107"/>
      <c r="SM572" s="107"/>
      <c r="SN572" s="107"/>
      <c r="SO572" s="107"/>
      <c r="SP572" s="107"/>
      <c r="SQ572" s="107"/>
      <c r="SR572" s="107"/>
      <c r="SS572" s="107"/>
      <c r="ST572" s="107"/>
      <c r="SU572" s="107"/>
      <c r="SV572" s="107"/>
      <c r="SW572" s="107"/>
      <c r="SX572" s="107"/>
      <c r="SY572" s="107"/>
      <c r="SZ572" s="107"/>
      <c r="TA572" s="107"/>
      <c r="TB572" s="107"/>
      <c r="TC572" s="107"/>
      <c r="TD572" s="107"/>
      <c r="TE572" s="107"/>
      <c r="TF572" s="107"/>
      <c r="TG572" s="107"/>
      <c r="TH572" s="107"/>
      <c r="TI572" s="107"/>
      <c r="TJ572" s="107"/>
      <c r="TK572" s="107"/>
      <c r="TL572" s="107"/>
      <c r="TM572" s="107"/>
      <c r="TN572" s="107"/>
      <c r="TO572" s="107"/>
      <c r="TP572" s="107"/>
      <c r="TQ572" s="107"/>
      <c r="TR572" s="107"/>
      <c r="TS572" s="107"/>
      <c r="TT572" s="107"/>
      <c r="TU572" s="107"/>
      <c r="TV572" s="107"/>
      <c r="TW572" s="107"/>
      <c r="TX572" s="107"/>
      <c r="TY572" s="107"/>
      <c r="TZ572" s="107"/>
      <c r="UA572" s="107"/>
      <c r="UB572" s="107"/>
      <c r="UC572" s="107"/>
      <c r="UD572" s="107"/>
      <c r="UE572" s="107"/>
      <c r="UF572" s="107"/>
      <c r="UG572" s="107"/>
      <c r="UH572" s="107"/>
      <c r="UI572" s="107"/>
      <c r="UJ572" s="107"/>
      <c r="UK572" s="107"/>
      <c r="UL572" s="107"/>
      <c r="UM572" s="107"/>
      <c r="UN572" s="107"/>
      <c r="UO572" s="107"/>
      <c r="UP572" s="107"/>
      <c r="UQ572" s="107"/>
      <c r="UR572" s="107"/>
      <c r="US572" s="107"/>
      <c r="UT572" s="107"/>
      <c r="UU572" s="107"/>
      <c r="UV572" s="107"/>
      <c r="UW572" s="107"/>
      <c r="UX572" s="107"/>
      <c r="UY572" s="107"/>
      <c r="UZ572" s="107"/>
      <c r="VA572" s="107"/>
      <c r="VB572" s="107"/>
      <c r="VC572" s="107"/>
      <c r="VD572" s="107"/>
      <c r="VE572" s="107"/>
      <c r="VF572" s="107"/>
      <c r="VG572" s="107"/>
      <c r="VH572" s="107"/>
      <c r="VI572" s="107"/>
      <c r="VJ572" s="107"/>
      <c r="VK572" s="107"/>
      <c r="VL572" s="107"/>
      <c r="VM572" s="107"/>
      <c r="VN572" s="107"/>
      <c r="VO572" s="107"/>
      <c r="VP572" s="107"/>
      <c r="VQ572" s="107"/>
      <c r="VR572" s="107"/>
      <c r="VS572" s="107"/>
      <c r="VT572" s="107"/>
      <c r="VU572" s="107"/>
      <c r="VV572" s="107"/>
      <c r="VW572" s="107"/>
      <c r="VX572" s="107"/>
      <c r="VY572" s="107"/>
      <c r="VZ572" s="107"/>
      <c r="WA572" s="107"/>
      <c r="WB572" s="107"/>
      <c r="WC572" s="107"/>
      <c r="WD572" s="107"/>
      <c r="WE572" s="107"/>
      <c r="WF572" s="107"/>
      <c r="WG572" s="107"/>
      <c r="WH572" s="107"/>
      <c r="WI572" s="107"/>
      <c r="WJ572" s="107"/>
      <c r="WK572" s="107"/>
      <c r="WL572" s="107"/>
      <c r="WM572" s="107"/>
      <c r="WN572" s="107"/>
      <c r="WO572" s="107"/>
      <c r="WP572" s="107"/>
      <c r="WQ572" s="107"/>
      <c r="WR572" s="107"/>
      <c r="WS572" s="107"/>
      <c r="WT572" s="107"/>
      <c r="WU572" s="107"/>
      <c r="WV572" s="107"/>
      <c r="WW572" s="107"/>
      <c r="WX572" s="107"/>
      <c r="WY572" s="107"/>
      <c r="WZ572" s="107"/>
      <c r="XA572" s="107"/>
      <c r="XB572" s="107"/>
      <c r="XC572" s="107"/>
      <c r="XD572" s="107"/>
      <c r="XE572" s="107"/>
      <c r="XF572" s="107"/>
      <c r="XG572" s="107"/>
      <c r="XH572" s="107"/>
      <c r="XI572" s="107"/>
      <c r="XJ572" s="107"/>
      <c r="XK572" s="107"/>
      <c r="XL572" s="107"/>
      <c r="XM572" s="107"/>
      <c r="XN572" s="107"/>
      <c r="XO572" s="107"/>
      <c r="XP572" s="107"/>
      <c r="XQ572" s="107"/>
      <c r="XR572" s="107"/>
      <c r="XS572" s="107"/>
      <c r="XT572" s="107"/>
      <c r="XU572" s="107"/>
      <c r="XV572" s="107"/>
      <c r="XW572" s="107"/>
      <c r="XX572" s="107"/>
      <c r="XY572" s="107"/>
      <c r="XZ572" s="107"/>
      <c r="YA572" s="107"/>
      <c r="YB572" s="107"/>
      <c r="YC572" s="107"/>
      <c r="YD572" s="107"/>
      <c r="YE572" s="107"/>
      <c r="YF572" s="107"/>
      <c r="YG572" s="107"/>
      <c r="YH572" s="107"/>
      <c r="YI572" s="107"/>
      <c r="YJ572" s="107"/>
      <c r="YK572" s="107"/>
      <c r="YL572" s="107"/>
      <c r="YM572" s="107"/>
      <c r="YN572" s="107"/>
      <c r="YO572" s="107"/>
      <c r="YP572" s="107"/>
      <c r="YQ572" s="107"/>
      <c r="YR572" s="107"/>
      <c r="YS572" s="107"/>
      <c r="YT572" s="107"/>
      <c r="YU572" s="107"/>
      <c r="YV572" s="107"/>
      <c r="YW572" s="107"/>
      <c r="YX572" s="107"/>
      <c r="YY572" s="107"/>
      <c r="YZ572" s="107"/>
      <c r="ZA572" s="107"/>
      <c r="ZB572" s="107"/>
      <c r="ZC572" s="107"/>
      <c r="ZD572" s="107"/>
      <c r="ZE572" s="107"/>
      <c r="ZF572" s="107"/>
      <c r="ZG572" s="107"/>
      <c r="ZH572" s="107"/>
      <c r="ZI572" s="107"/>
      <c r="ZJ572" s="107"/>
      <c r="ZK572" s="107"/>
      <c r="ZL572" s="107"/>
      <c r="ZM572" s="107"/>
      <c r="ZN572" s="107"/>
      <c r="ZO572" s="107"/>
      <c r="ZP572" s="107"/>
      <c r="ZQ572" s="107"/>
      <c r="ZR572" s="107"/>
      <c r="ZS572" s="107"/>
      <c r="ZT572" s="107"/>
      <c r="ZU572" s="107"/>
      <c r="ZV572" s="107"/>
      <c r="ZW572" s="107"/>
      <c r="ZX572" s="107"/>
      <c r="ZY572" s="107"/>
      <c r="ZZ572" s="107"/>
      <c r="AAA572" s="107"/>
      <c r="AAB572" s="107"/>
      <c r="AAC572" s="107"/>
      <c r="AAD572" s="107"/>
      <c r="AAE572" s="107"/>
      <c r="AAF572" s="107"/>
      <c r="AAG572" s="107"/>
      <c r="AAH572" s="107"/>
      <c r="AAI572" s="107"/>
      <c r="AAJ572" s="107"/>
      <c r="AAK572" s="107"/>
      <c r="AAL572" s="107"/>
      <c r="AAM572" s="107"/>
      <c r="AAN572" s="107"/>
      <c r="AAO572" s="107"/>
      <c r="AAP572" s="107"/>
      <c r="AAQ572" s="107"/>
      <c r="AAR572" s="107"/>
      <c r="AAS572" s="107"/>
      <c r="AAT572" s="107"/>
      <c r="AAU572" s="107"/>
      <c r="AAV572" s="107"/>
      <c r="AAW572" s="107"/>
      <c r="AAX572" s="107"/>
      <c r="AAY572" s="107"/>
      <c r="AAZ572" s="107"/>
      <c r="ABA572" s="107"/>
      <c r="ABB572" s="107"/>
      <c r="ABC572" s="107"/>
      <c r="ABD572" s="107"/>
      <c r="ABE572" s="107"/>
      <c r="ABF572" s="107"/>
      <c r="ABG572" s="107"/>
      <c r="ABH572" s="107"/>
      <c r="ABI572" s="107"/>
      <c r="ABJ572" s="107"/>
      <c r="ABK572" s="107"/>
      <c r="ABL572" s="107"/>
      <c r="ABM572" s="107"/>
      <c r="ABN572" s="107"/>
      <c r="ABO572" s="107"/>
      <c r="ABP572" s="107"/>
      <c r="ABQ572" s="107"/>
      <c r="ABR572" s="107"/>
      <c r="ABS572" s="107"/>
      <c r="ABT572" s="107"/>
      <c r="ABU572" s="107"/>
      <c r="ABV572" s="107"/>
      <c r="ABW572" s="107"/>
      <c r="ABX572" s="107"/>
      <c r="ABY572" s="107"/>
      <c r="ABZ572" s="107"/>
      <c r="ACA572" s="107"/>
      <c r="ACB572" s="107"/>
      <c r="ACC572" s="107"/>
      <c r="ACD572" s="107"/>
      <c r="ACE572" s="107"/>
      <c r="ACF572" s="107"/>
      <c r="ACG572" s="107"/>
      <c r="ACH572" s="107"/>
      <c r="ACI572" s="107"/>
      <c r="ACJ572" s="107"/>
      <c r="ACK572" s="107"/>
      <c r="ACL572" s="107"/>
      <c r="ACM572" s="107"/>
      <c r="ACN572" s="107"/>
      <c r="ACO572" s="107"/>
      <c r="ACP572" s="107"/>
      <c r="ACQ572" s="107"/>
      <c r="ACR572" s="107"/>
      <c r="ACS572" s="107"/>
      <c r="ACT572" s="107"/>
      <c r="ACU572" s="107"/>
      <c r="ACV572" s="107"/>
      <c r="ACW572" s="107"/>
      <c r="ACX572" s="107"/>
      <c r="ACY572" s="107"/>
      <c r="ACZ572" s="107"/>
      <c r="ADA572" s="107"/>
      <c r="ADB572" s="107"/>
      <c r="ADC572" s="107"/>
      <c r="ADD572" s="107"/>
      <c r="ADE572" s="107"/>
      <c r="ADF572" s="107"/>
      <c r="ADG572" s="107"/>
      <c r="ADH572" s="107"/>
      <c r="ADI572" s="107"/>
      <c r="ADJ572" s="107"/>
      <c r="ADK572" s="107"/>
      <c r="ADL572" s="107"/>
      <c r="ADM572" s="107"/>
      <c r="ADN572" s="107"/>
      <c r="ADO572" s="107"/>
      <c r="ADP572" s="107"/>
      <c r="ADQ572" s="107"/>
      <c r="ADR572" s="107"/>
      <c r="ADS572" s="107"/>
      <c r="ADT572" s="107"/>
      <c r="ADU572" s="107"/>
      <c r="ADV572" s="107"/>
      <c r="ADW572" s="107"/>
      <c r="ADX572" s="107"/>
      <c r="ADY572" s="107"/>
      <c r="ADZ572" s="107"/>
      <c r="AEA572" s="107"/>
      <c r="AEB572" s="107"/>
      <c r="AEC572" s="107"/>
      <c r="AED572" s="107"/>
      <c r="AEE572" s="107"/>
      <c r="AEF572" s="107"/>
      <c r="AEG572" s="107"/>
      <c r="AEH572" s="107"/>
      <c r="AEI572" s="107"/>
      <c r="AEJ572" s="107"/>
      <c r="AEK572" s="107"/>
      <c r="AEL572" s="107"/>
      <c r="AEM572" s="107"/>
      <c r="AEN572" s="107"/>
      <c r="AEO572" s="107"/>
      <c r="AEP572" s="107"/>
      <c r="AEQ572" s="107"/>
      <c r="AER572" s="107"/>
      <c r="AES572" s="107"/>
      <c r="AET572" s="107"/>
      <c r="AEU572" s="107"/>
      <c r="AEV572" s="107"/>
      <c r="AEW572" s="107"/>
      <c r="AEX572" s="107"/>
      <c r="AEY572" s="107"/>
      <c r="AEZ572" s="107"/>
      <c r="AFA572" s="107"/>
      <c r="AFB572" s="107"/>
      <c r="AFC572" s="107"/>
      <c r="AFD572" s="107"/>
      <c r="AFE572" s="107"/>
      <c r="AFF572" s="107"/>
      <c r="AFG572" s="107"/>
      <c r="AFH572" s="107"/>
      <c r="AFI572" s="107"/>
      <c r="AFJ572" s="107"/>
      <c r="AFK572" s="107"/>
      <c r="AFL572" s="107"/>
      <c r="AFM572" s="107"/>
      <c r="AFN572" s="107"/>
      <c r="AFO572" s="107"/>
      <c r="AFP572" s="107"/>
      <c r="AFQ572" s="107"/>
      <c r="AFR572" s="107"/>
      <c r="AFS572" s="107"/>
      <c r="AFT572" s="107"/>
      <c r="AFU572" s="107"/>
      <c r="AFV572" s="107"/>
      <c r="AFW572" s="107"/>
      <c r="AFX572" s="107"/>
      <c r="AFY572" s="107"/>
      <c r="AFZ572" s="107"/>
      <c r="AGA572" s="107"/>
      <c r="AGB572" s="107"/>
      <c r="AGC572" s="107"/>
      <c r="AGD572" s="107"/>
      <c r="AGE572" s="107"/>
      <c r="AGF572" s="107"/>
      <c r="AGG572" s="107"/>
      <c r="AGH572" s="107"/>
      <c r="AGI572" s="107"/>
      <c r="AGJ572" s="107"/>
      <c r="AGK572" s="107"/>
      <c r="AGL572" s="107"/>
      <c r="AGM572" s="107"/>
      <c r="AGN572" s="107"/>
      <c r="AGO572" s="107"/>
      <c r="AGP572" s="107"/>
      <c r="AGQ572" s="107"/>
      <c r="AGR572" s="107"/>
      <c r="AGS572" s="107"/>
      <c r="AGT572" s="107"/>
      <c r="AGU572" s="107"/>
      <c r="AGV572" s="107"/>
      <c r="AGW572" s="107"/>
      <c r="AGX572" s="107"/>
      <c r="AGY572" s="107"/>
      <c r="AGZ572" s="107"/>
      <c r="AHA572" s="107"/>
      <c r="AHB572" s="107"/>
      <c r="AHC572" s="107"/>
      <c r="AHD572" s="107"/>
      <c r="AHE572" s="107"/>
      <c r="AHF572" s="107"/>
      <c r="AHG572" s="107"/>
      <c r="AHH572" s="107"/>
      <c r="AHI572" s="107"/>
      <c r="AHJ572" s="107"/>
      <c r="AHK572" s="107"/>
      <c r="AHL572" s="107"/>
      <c r="AHM572" s="107"/>
      <c r="AHN572" s="107"/>
      <c r="AHO572" s="107"/>
      <c r="AHP572" s="107"/>
      <c r="AHQ572" s="107"/>
      <c r="AHR572" s="107"/>
      <c r="AHS572" s="107"/>
      <c r="AHT572" s="107"/>
      <c r="AHU572" s="107"/>
      <c r="AHV572" s="107"/>
      <c r="AHW572" s="107"/>
      <c r="AHX572" s="107"/>
      <c r="AHY572" s="107"/>
      <c r="AHZ572" s="107"/>
      <c r="AIA572" s="107"/>
      <c r="AIB572" s="107"/>
      <c r="AIC572" s="107"/>
      <c r="AID572" s="107"/>
      <c r="AIE572" s="107"/>
      <c r="AIF572" s="107"/>
      <c r="AIG572" s="107"/>
      <c r="AIH572" s="107"/>
      <c r="AII572" s="107"/>
      <c r="AIJ572" s="107"/>
      <c r="AIK572" s="107"/>
      <c r="AIL572" s="107"/>
      <c r="AIM572" s="107"/>
      <c r="AIN572" s="107"/>
      <c r="AIO572" s="107"/>
      <c r="AIP572" s="107"/>
      <c r="AIQ572" s="107"/>
      <c r="AIR572" s="107"/>
      <c r="AIS572" s="107"/>
      <c r="AIT572" s="107"/>
      <c r="AIU572" s="107"/>
      <c r="AIV572" s="107"/>
      <c r="AIW572" s="107"/>
      <c r="AIX572" s="107"/>
      <c r="AIY572" s="107"/>
      <c r="AIZ572" s="107"/>
      <c r="AJA572" s="107"/>
      <c r="AJB572" s="107"/>
      <c r="AJC572" s="107"/>
      <c r="AJD572" s="107"/>
      <c r="AJE572" s="107"/>
      <c r="AJF572" s="107"/>
      <c r="AJG572" s="107"/>
      <c r="AJH572" s="107"/>
      <c r="AJI572" s="107"/>
      <c r="AJJ572" s="107"/>
      <c r="AJK572" s="107"/>
      <c r="AJL572" s="107"/>
      <c r="AJM572" s="107"/>
      <c r="AJN572" s="107"/>
      <c r="AJO572" s="107"/>
      <c r="AJP572" s="107"/>
      <c r="AJQ572" s="107"/>
      <c r="AJR572" s="107"/>
      <c r="AJS572" s="107"/>
      <c r="AJT572" s="107"/>
      <c r="AJU572" s="107"/>
      <c r="AJV572" s="107"/>
      <c r="AJW572" s="107"/>
      <c r="AJX572" s="107"/>
      <c r="AJY572" s="107"/>
      <c r="AJZ572" s="107"/>
      <c r="AKA572" s="107"/>
      <c r="AKB572" s="107"/>
      <c r="AKC572" s="107"/>
      <c r="AKD572" s="107"/>
      <c r="AKE572" s="107"/>
      <c r="AKF572" s="107"/>
      <c r="AKG572" s="107"/>
      <c r="AKH572" s="107"/>
      <c r="AKI572" s="107"/>
      <c r="AKJ572" s="107"/>
      <c r="AKK572" s="107"/>
      <c r="AKL572" s="107"/>
      <c r="AKM572" s="107"/>
      <c r="AKN572" s="107"/>
      <c r="AKO572" s="107"/>
      <c r="AKP572" s="107"/>
      <c r="AKQ572" s="107"/>
      <c r="AKR572" s="107"/>
      <c r="AKS572" s="107"/>
      <c r="AKT572" s="107"/>
      <c r="AKU572" s="107"/>
      <c r="AKV572" s="107"/>
      <c r="AKW572" s="107"/>
      <c r="AKX572" s="107"/>
      <c r="AKY572" s="107"/>
      <c r="AKZ572" s="107"/>
      <c r="ALA572" s="107"/>
      <c r="ALB572" s="107"/>
      <c r="ALC572" s="107"/>
      <c r="ALD572" s="107"/>
      <c r="ALE572" s="107"/>
      <c r="ALF572" s="107"/>
      <c r="ALG572" s="107"/>
      <c r="ALH572" s="107"/>
      <c r="ALI572" s="107"/>
      <c r="ALJ572" s="107"/>
      <c r="ALK572" s="107"/>
      <c r="ALL572" s="107"/>
      <c r="ALM572" s="107"/>
      <c r="ALN572" s="107"/>
      <c r="ALO572" s="107"/>
      <c r="ALP572" s="107"/>
      <c r="ALQ572" s="107"/>
      <c r="ALR572" s="107"/>
      <c r="ALS572" s="107"/>
      <c r="ALT572" s="107"/>
      <c r="ALU572" s="107"/>
      <c r="ALV572" s="107"/>
      <c r="ALW572" s="107"/>
      <c r="ALX572" s="107"/>
      <c r="ALY572" s="107"/>
      <c r="ALZ572" s="107"/>
      <c r="AMA572" s="107"/>
      <c r="AMB572" s="107"/>
      <c r="AMC572" s="107"/>
      <c r="AMD572" s="107"/>
      <c r="AME572" s="107"/>
      <c r="AMF572" s="107"/>
      <c r="AMG572" s="107"/>
      <c r="AMH572" s="107"/>
      <c r="AMI572" s="107"/>
      <c r="AMJ572" s="107"/>
      <c r="AMK572" s="107"/>
      <c r="AML572" s="107"/>
      <c r="AMM572" s="107"/>
      <c r="AMN572" s="107"/>
      <c r="AMO572" s="107"/>
      <c r="AMP572" s="107"/>
      <c r="AMQ572" s="107"/>
      <c r="AMR572" s="107"/>
      <c r="AMS572" s="107"/>
      <c r="AMT572" s="107"/>
      <c r="AMU572" s="107"/>
      <c r="AMV572" s="107"/>
      <c r="AMW572" s="107"/>
      <c r="AMX572" s="107"/>
      <c r="AMY572" s="107"/>
      <c r="AMZ572" s="107"/>
      <c r="ANA572" s="107"/>
      <c r="ANB572" s="107"/>
      <c r="ANC572" s="107"/>
      <c r="AND572" s="107"/>
      <c r="ANE572" s="107"/>
      <c r="ANF572" s="107"/>
      <c r="ANG572" s="107"/>
      <c r="ANH572" s="107"/>
      <c r="ANI572" s="107"/>
      <c r="ANJ572" s="107"/>
      <c r="ANK572" s="107"/>
      <c r="ANL572" s="107"/>
      <c r="ANM572" s="107"/>
      <c r="ANN572" s="107"/>
      <c r="ANO572" s="107"/>
      <c r="ANP572" s="107"/>
      <c r="ANQ572" s="107"/>
      <c r="ANR572" s="107"/>
      <c r="ANS572" s="107"/>
      <c r="ANT572" s="107"/>
      <c r="ANU572" s="107"/>
      <c r="ANV572" s="107"/>
      <c r="ANW572" s="107"/>
      <c r="ANX572" s="107"/>
      <c r="ANY572" s="107"/>
      <c r="ANZ572" s="107"/>
      <c r="AOA572" s="107"/>
      <c r="AOB572" s="107"/>
      <c r="AOC572" s="107"/>
      <c r="AOD572" s="107"/>
      <c r="AOE572" s="107"/>
      <c r="AOF572" s="107"/>
      <c r="AOG572" s="107"/>
      <c r="AOH572" s="107"/>
      <c r="AOI572" s="107"/>
      <c r="AOJ572" s="107"/>
      <c r="AOK572" s="107"/>
      <c r="AOL572" s="107"/>
      <c r="AOM572" s="107"/>
      <c r="AON572" s="107"/>
      <c r="AOO572" s="107"/>
      <c r="AOP572" s="107"/>
      <c r="AOQ572" s="107"/>
      <c r="AOR572" s="107"/>
      <c r="AOS572" s="107"/>
      <c r="AOT572" s="107"/>
      <c r="AOU572" s="107"/>
      <c r="AOV572" s="107"/>
      <c r="AOW572" s="107"/>
      <c r="AOX572" s="107"/>
      <c r="AOY572" s="107"/>
      <c r="AOZ572" s="107"/>
      <c r="APA572" s="107"/>
      <c r="APB572" s="107"/>
      <c r="APC572" s="107"/>
      <c r="APD572" s="107"/>
      <c r="APE572" s="107"/>
      <c r="APF572" s="107"/>
      <c r="APG572" s="107"/>
      <c r="APH572" s="107"/>
      <c r="API572" s="107"/>
      <c r="APJ572" s="107"/>
      <c r="APK572" s="107"/>
      <c r="APL572" s="107"/>
      <c r="APM572" s="107"/>
      <c r="APN572" s="107"/>
      <c r="APO572" s="107"/>
      <c r="APP572" s="107"/>
      <c r="APQ572" s="107"/>
      <c r="APR572" s="107"/>
      <c r="APS572" s="107"/>
      <c r="APT572" s="107"/>
      <c r="APU572" s="107"/>
      <c r="APV572" s="107"/>
      <c r="APW572" s="107"/>
      <c r="APX572" s="107"/>
      <c r="APY572" s="107"/>
      <c r="APZ572" s="107"/>
      <c r="AQA572" s="107"/>
      <c r="AQB572" s="107"/>
      <c r="AQC572" s="107"/>
      <c r="AQD572" s="107"/>
      <c r="AQE572" s="107"/>
      <c r="AQF572" s="107"/>
      <c r="AQG572" s="107"/>
      <c r="AQH572" s="107"/>
      <c r="AQI572" s="107"/>
      <c r="AQJ572" s="107"/>
      <c r="AQK572" s="107"/>
      <c r="AQL572" s="107"/>
      <c r="AQM572" s="107"/>
      <c r="AQN572" s="107"/>
      <c r="AQO572" s="107"/>
      <c r="AQP572" s="107"/>
      <c r="AQQ572" s="107"/>
      <c r="AQR572" s="107"/>
      <c r="AQS572" s="107"/>
      <c r="AQT572" s="107"/>
      <c r="AQU572" s="107"/>
      <c r="AQV572" s="107"/>
      <c r="AQW572" s="107"/>
      <c r="AQX572" s="107"/>
      <c r="AQY572" s="107"/>
      <c r="AQZ572" s="107"/>
      <c r="ARA572" s="107"/>
      <c r="ARB572" s="107"/>
      <c r="ARC572" s="107"/>
      <c r="ARD572" s="107"/>
      <c r="ARE572" s="107"/>
      <c r="ARF572" s="107"/>
      <c r="ARG572" s="107"/>
      <c r="ARH572" s="107"/>
      <c r="ARI572" s="107"/>
      <c r="ARJ572" s="107"/>
      <c r="ARK572" s="107"/>
      <c r="ARL572" s="107"/>
      <c r="ARM572" s="107"/>
      <c r="ARN572" s="107"/>
      <c r="ARO572" s="107"/>
      <c r="ARP572" s="107"/>
      <c r="ARQ572" s="107"/>
      <c r="ARR572" s="107"/>
      <c r="ARS572" s="107"/>
      <c r="ART572" s="107"/>
      <c r="ARU572" s="107"/>
      <c r="ARV572" s="107"/>
      <c r="ARW572" s="107"/>
      <c r="ARX572" s="107"/>
      <c r="ARY572" s="107"/>
      <c r="ARZ572" s="107"/>
      <c r="ASA572" s="107"/>
      <c r="ASB572" s="107"/>
      <c r="ASC572" s="107"/>
      <c r="ASD572" s="107"/>
      <c r="ASE572" s="107"/>
      <c r="ASF572" s="107"/>
      <c r="ASG572" s="107"/>
      <c r="ASH572" s="107"/>
      <c r="ASI572" s="107"/>
      <c r="ASJ572" s="107"/>
      <c r="ASK572" s="107"/>
      <c r="ASL572" s="107"/>
      <c r="ASM572" s="107"/>
      <c r="ASN572" s="107"/>
      <c r="ASO572" s="107"/>
      <c r="ASP572" s="107"/>
      <c r="ASQ572" s="107"/>
      <c r="ASR572" s="107"/>
      <c r="ASS572" s="107"/>
      <c r="AST572" s="107"/>
      <c r="ASU572" s="107"/>
      <c r="ASV572" s="107"/>
      <c r="ASW572" s="107"/>
      <c r="ASX572" s="107"/>
      <c r="ASY572" s="107"/>
      <c r="ASZ572" s="107"/>
      <c r="ATA572" s="107"/>
      <c r="ATB572" s="107"/>
      <c r="ATC572" s="107"/>
      <c r="ATD572" s="107"/>
      <c r="ATE572" s="107"/>
      <c r="ATF572" s="107"/>
      <c r="ATG572" s="107"/>
      <c r="ATH572" s="107"/>
      <c r="ATI572" s="107"/>
      <c r="ATJ572" s="107"/>
      <c r="ATK572" s="107"/>
      <c r="ATL572" s="107"/>
      <c r="ATM572" s="107"/>
      <c r="ATN572" s="107"/>
      <c r="ATO572" s="107"/>
      <c r="ATP572" s="107"/>
      <c r="ATQ572" s="107"/>
      <c r="ATR572" s="107"/>
      <c r="ATS572" s="107"/>
      <c r="ATT572" s="107"/>
      <c r="ATU572" s="107"/>
      <c r="ATV572" s="107"/>
      <c r="ATW572" s="107"/>
      <c r="ATX572" s="107"/>
      <c r="ATY572" s="107"/>
      <c r="ATZ572" s="107"/>
      <c r="AUA572" s="107"/>
      <c r="AUB572" s="107"/>
      <c r="AUC572" s="107"/>
      <c r="AUD572" s="107"/>
      <c r="AUE572" s="107"/>
      <c r="AUF572" s="107"/>
      <c r="AUG572" s="107"/>
      <c r="AUH572" s="107"/>
      <c r="AUI572" s="107"/>
      <c r="AUJ572" s="107"/>
      <c r="AUK572" s="107"/>
      <c r="AUL572" s="107"/>
      <c r="AUM572" s="107"/>
      <c r="AUN572" s="107"/>
      <c r="AUO572" s="107"/>
      <c r="AUP572" s="107"/>
      <c r="AUQ572" s="107"/>
      <c r="AUR572" s="107"/>
      <c r="AUS572" s="107"/>
      <c r="AUT572" s="107"/>
      <c r="AUU572" s="107"/>
      <c r="AUV572" s="107"/>
      <c r="AUW572" s="107"/>
      <c r="AUX572" s="107"/>
      <c r="AUY572" s="107"/>
      <c r="AUZ572" s="107"/>
      <c r="AVA572" s="107"/>
      <c r="AVB572" s="107"/>
      <c r="AVC572" s="107"/>
      <c r="AVD572" s="107"/>
      <c r="AVE572" s="107"/>
      <c r="AVF572" s="107"/>
      <c r="AVG572" s="107"/>
      <c r="AVH572" s="107"/>
      <c r="AVI572" s="107"/>
      <c r="AVJ572" s="107"/>
      <c r="AVK572" s="107"/>
      <c r="AVL572" s="107"/>
      <c r="AVM572" s="107"/>
      <c r="AVN572" s="107"/>
      <c r="AVO572" s="107"/>
      <c r="AVP572" s="107"/>
      <c r="AVQ572" s="107"/>
      <c r="AVR572" s="107"/>
      <c r="AVS572" s="107"/>
      <c r="AVT572" s="107"/>
      <c r="AVU572" s="107"/>
      <c r="AVV572" s="107"/>
      <c r="AVW572" s="107"/>
      <c r="AVX572" s="107"/>
      <c r="AVY572" s="107"/>
      <c r="AVZ572" s="107"/>
      <c r="AWA572" s="107"/>
      <c r="AWB572" s="107"/>
      <c r="AWC572" s="107"/>
      <c r="AWD572" s="107"/>
      <c r="AWE572" s="107"/>
      <c r="AWF572" s="107"/>
      <c r="AWG572" s="107"/>
      <c r="AWH572" s="107"/>
      <c r="AWI572" s="107"/>
      <c r="AWJ572" s="107"/>
      <c r="AWK572" s="107"/>
      <c r="AWL572" s="107"/>
      <c r="AWM572" s="107"/>
      <c r="AWN572" s="107"/>
      <c r="AWO572" s="107"/>
      <c r="AWP572" s="107"/>
      <c r="AWQ572" s="107"/>
      <c r="AWR572" s="107"/>
      <c r="AWS572" s="107"/>
      <c r="AWT572" s="107"/>
      <c r="AWU572" s="107"/>
      <c r="AWV572" s="107"/>
      <c r="AWW572" s="107"/>
      <c r="AWX572" s="107"/>
      <c r="AWY572" s="107"/>
      <c r="AWZ572" s="107"/>
      <c r="AXA572" s="107"/>
      <c r="AXB572" s="107"/>
      <c r="AXC572" s="107"/>
      <c r="AXD572" s="107"/>
      <c r="AXE572" s="107"/>
      <c r="AXF572" s="107"/>
      <c r="AXG572" s="107"/>
      <c r="AXH572" s="107"/>
      <c r="AXI572" s="107"/>
      <c r="AXJ572" s="107"/>
      <c r="AXK572" s="107"/>
      <c r="AXL572" s="107"/>
      <c r="AXM572" s="107"/>
      <c r="AXN572" s="107"/>
      <c r="AXO572" s="107"/>
      <c r="AXP572" s="107"/>
      <c r="AXQ572" s="107"/>
      <c r="AXR572" s="107"/>
      <c r="AXS572" s="107"/>
      <c r="AXT572" s="107"/>
      <c r="AXU572" s="107"/>
      <c r="AXV572" s="107"/>
      <c r="AXW572" s="107"/>
      <c r="AXX572" s="107"/>
      <c r="AXY572" s="107"/>
      <c r="AXZ572" s="107"/>
      <c r="AYA572" s="107"/>
      <c r="AYB572" s="107"/>
      <c r="AYC572" s="107"/>
      <c r="AYD572" s="107"/>
      <c r="AYE572" s="107"/>
      <c r="AYF572" s="107"/>
      <c r="AYG572" s="107"/>
      <c r="AYH572" s="107"/>
      <c r="AYI572" s="107"/>
      <c r="AYJ572" s="107"/>
      <c r="AYK572" s="107"/>
      <c r="AYL572" s="107"/>
      <c r="AYM572" s="107"/>
      <c r="AYN572" s="107"/>
      <c r="AYO572" s="107"/>
      <c r="AYP572" s="107"/>
      <c r="AYQ572" s="107"/>
      <c r="AYR572" s="107"/>
      <c r="AYS572" s="107"/>
      <c r="AYT572" s="107"/>
      <c r="AYU572" s="107"/>
      <c r="AYV572" s="107"/>
      <c r="AYW572" s="107"/>
      <c r="AYX572" s="107"/>
      <c r="AYY572" s="107"/>
      <c r="AYZ572" s="107"/>
      <c r="AZA572" s="107"/>
      <c r="AZB572" s="107"/>
      <c r="AZC572" s="107"/>
      <c r="AZD572" s="107"/>
      <c r="AZE572" s="107"/>
      <c r="AZF572" s="107"/>
      <c r="AZG572" s="107"/>
      <c r="AZH572" s="107"/>
      <c r="AZI572" s="107"/>
      <c r="AZJ572" s="107"/>
      <c r="AZK572" s="107"/>
      <c r="AZL572" s="107"/>
      <c r="AZM572" s="107"/>
      <c r="AZN572" s="107"/>
      <c r="AZO572" s="107"/>
      <c r="AZP572" s="107"/>
      <c r="AZQ572" s="107"/>
      <c r="AZR572" s="107"/>
      <c r="AZS572" s="107"/>
      <c r="AZT572" s="107"/>
      <c r="AZU572" s="107"/>
      <c r="AZV572" s="107"/>
      <c r="AZW572" s="107"/>
      <c r="AZX572" s="107"/>
      <c r="AZY572" s="107"/>
      <c r="AZZ572" s="107"/>
      <c r="BAA572" s="107"/>
      <c r="BAB572" s="107"/>
      <c r="BAC572" s="107"/>
      <c r="BAD572" s="107"/>
      <c r="BAE572" s="107"/>
      <c r="BAF572" s="107"/>
      <c r="BAG572" s="107"/>
      <c r="BAH572" s="107"/>
      <c r="BAI572" s="107"/>
      <c r="BAJ572" s="107"/>
      <c r="BAK572" s="107"/>
      <c r="BAL572" s="107"/>
      <c r="BAM572" s="107"/>
      <c r="BAN572" s="107"/>
      <c r="BAO572" s="107"/>
      <c r="BAP572" s="107"/>
      <c r="BAQ572" s="107"/>
      <c r="BAR572" s="107"/>
      <c r="BAS572" s="107"/>
      <c r="BAT572" s="107"/>
      <c r="BAU572" s="107"/>
      <c r="BAV572" s="107"/>
      <c r="BAW572" s="107"/>
      <c r="BAX572" s="107"/>
      <c r="BAY572" s="107"/>
      <c r="BAZ572" s="107"/>
      <c r="BBA572" s="107"/>
      <c r="BBB572" s="107"/>
      <c r="BBC572" s="107"/>
      <c r="BBD572" s="107"/>
      <c r="BBE572" s="107"/>
      <c r="BBF572" s="107"/>
      <c r="BBG572" s="107"/>
      <c r="BBH572" s="107"/>
      <c r="BBI572" s="107"/>
      <c r="BBJ572" s="107"/>
      <c r="BBK572" s="107"/>
      <c r="BBL572" s="107"/>
      <c r="BBM572" s="107"/>
      <c r="BBN572" s="107"/>
      <c r="BBO572" s="107"/>
      <c r="BBP572" s="107"/>
      <c r="BBQ572" s="107"/>
      <c r="BBR572" s="107"/>
      <c r="BBS572" s="107"/>
      <c r="BBT572" s="107"/>
      <c r="BBU572" s="107"/>
      <c r="BBV572" s="107"/>
      <c r="BBW572" s="107"/>
      <c r="BBX572" s="107"/>
      <c r="BBY572" s="107"/>
      <c r="BBZ572" s="107"/>
      <c r="BCA572" s="107"/>
      <c r="BCB572" s="107"/>
      <c r="BCC572" s="107"/>
      <c r="BCD572" s="107"/>
      <c r="BCE572" s="107"/>
      <c r="BCF572" s="107"/>
      <c r="BCG572" s="107"/>
      <c r="BCH572" s="107"/>
      <c r="BCI572" s="107"/>
      <c r="BCJ572" s="107"/>
      <c r="BCK572" s="107"/>
      <c r="BCL572" s="107"/>
      <c r="BCM572" s="107"/>
      <c r="BCN572" s="107"/>
      <c r="BCO572" s="107"/>
      <c r="BCP572" s="107"/>
      <c r="BCQ572" s="107"/>
      <c r="BCR572" s="107"/>
      <c r="BCS572" s="107"/>
      <c r="BCT572" s="107"/>
      <c r="BCU572" s="107"/>
      <c r="BCV572" s="107"/>
      <c r="BCW572" s="107"/>
      <c r="BCX572" s="107"/>
      <c r="BCY572" s="107"/>
      <c r="BCZ572" s="107"/>
      <c r="BDA572" s="107"/>
      <c r="BDB572" s="107"/>
      <c r="BDC572" s="107"/>
      <c r="BDD572" s="107"/>
      <c r="BDE572" s="107"/>
      <c r="BDF572" s="107"/>
      <c r="BDG572" s="107"/>
      <c r="BDH572" s="107"/>
      <c r="BDI572" s="107"/>
      <c r="BDJ572" s="107"/>
      <c r="BDK572" s="107"/>
      <c r="BDL572" s="107"/>
      <c r="BDM572" s="107"/>
      <c r="BDN572" s="107"/>
      <c r="BDO572" s="107"/>
      <c r="BDP572" s="107"/>
      <c r="BDQ572" s="107"/>
      <c r="BDR572" s="107"/>
      <c r="BDS572" s="107"/>
      <c r="BDT572" s="107"/>
      <c r="BDU572" s="107"/>
      <c r="BDV572" s="107"/>
      <c r="BDW572" s="107"/>
      <c r="BDX572" s="107"/>
      <c r="BDY572" s="107"/>
      <c r="BDZ572" s="107"/>
      <c r="BEA572" s="107"/>
      <c r="BEB572" s="107"/>
      <c r="BEC572" s="107"/>
      <c r="BED572" s="107"/>
      <c r="BEE572" s="107"/>
      <c r="BEF572" s="107"/>
      <c r="BEG572" s="107"/>
      <c r="BEH572" s="107"/>
      <c r="BEI572" s="107"/>
      <c r="BEJ572" s="107"/>
      <c r="BEK572" s="107"/>
      <c r="BEL572" s="107"/>
      <c r="BEM572" s="107"/>
      <c r="BEN572" s="107"/>
      <c r="BEO572" s="107"/>
      <c r="BEP572" s="107"/>
      <c r="BEQ572" s="107"/>
      <c r="BER572" s="107"/>
      <c r="BES572" s="107"/>
      <c r="BET572" s="107"/>
      <c r="BEU572" s="107"/>
      <c r="BEV572" s="107"/>
      <c r="BEW572" s="107"/>
      <c r="BEX572" s="107"/>
      <c r="BEY572" s="107"/>
      <c r="BEZ572" s="107"/>
      <c r="BFA572" s="107"/>
      <c r="BFB572" s="107"/>
      <c r="BFC572" s="107"/>
      <c r="BFD572" s="107"/>
      <c r="BFE572" s="107"/>
      <c r="BFF572" s="107"/>
      <c r="BFG572" s="107"/>
      <c r="BFH572" s="107"/>
      <c r="BFI572" s="107"/>
      <c r="BFJ572" s="107"/>
      <c r="BFK572" s="107"/>
      <c r="BFL572" s="107"/>
      <c r="BFM572" s="107"/>
      <c r="BFN572" s="107"/>
      <c r="BFO572" s="107"/>
      <c r="BFP572" s="107"/>
      <c r="BFQ572" s="107"/>
      <c r="BFR572" s="107"/>
      <c r="BFS572" s="107"/>
      <c r="BFT572" s="107"/>
      <c r="BFU572" s="107"/>
      <c r="BFV572" s="107"/>
      <c r="BFW572" s="107"/>
      <c r="BFX572" s="107"/>
      <c r="BFY572" s="107"/>
      <c r="BFZ572" s="107"/>
      <c r="BGA572" s="107"/>
      <c r="BGB572" s="107"/>
      <c r="BGC572" s="107"/>
      <c r="BGD572" s="107"/>
      <c r="BGE572" s="107"/>
      <c r="BGF572" s="107"/>
      <c r="BGG572" s="107"/>
      <c r="BGH572" s="107"/>
      <c r="BGI572" s="107"/>
      <c r="BGJ572" s="107"/>
      <c r="BGK572" s="107"/>
      <c r="BGL572" s="107"/>
      <c r="BGM572" s="107"/>
      <c r="BGN572" s="107"/>
      <c r="BGO572" s="107"/>
      <c r="BGP572" s="107"/>
      <c r="BGQ572" s="107"/>
      <c r="BGR572" s="107"/>
      <c r="BGS572" s="107"/>
      <c r="BGT572" s="107"/>
      <c r="BGU572" s="107"/>
      <c r="BGV572" s="107"/>
      <c r="BGW572" s="107"/>
      <c r="BGX572" s="107"/>
      <c r="BGY572" s="107"/>
      <c r="BGZ572" s="107"/>
      <c r="BHA572" s="107"/>
      <c r="BHB572" s="107"/>
      <c r="BHC572" s="107"/>
      <c r="BHD572" s="107"/>
      <c r="BHE572" s="107"/>
      <c r="BHF572" s="107"/>
      <c r="BHG572" s="107"/>
      <c r="BHH572" s="107"/>
      <c r="BHI572" s="107"/>
      <c r="BHJ572" s="107"/>
      <c r="BHK572" s="107"/>
      <c r="BHL572" s="107"/>
      <c r="BHM572" s="107"/>
      <c r="BHN572" s="107"/>
      <c r="BHO572" s="107"/>
      <c r="BHP572" s="107"/>
      <c r="BHQ572" s="107"/>
      <c r="BHR572" s="107"/>
      <c r="BHS572" s="107"/>
      <c r="BHT572" s="107"/>
      <c r="BHU572" s="107"/>
      <c r="BHV572" s="107"/>
      <c r="BHW572" s="107"/>
      <c r="BHX572" s="107"/>
      <c r="BHY572" s="107"/>
      <c r="BHZ572" s="107"/>
      <c r="BIA572" s="107"/>
      <c r="BIB572" s="107"/>
      <c r="BIC572" s="107"/>
      <c r="BID572" s="107"/>
      <c r="BIE572" s="107"/>
      <c r="BIF572" s="107"/>
      <c r="BIG572" s="107"/>
      <c r="BIH572" s="107"/>
      <c r="BII572" s="107"/>
      <c r="BIJ572" s="107"/>
      <c r="BIK572" s="107"/>
      <c r="BIL572" s="107"/>
      <c r="BIM572" s="107"/>
      <c r="BIN572" s="107"/>
      <c r="BIO572" s="107"/>
      <c r="BIP572" s="107"/>
      <c r="BIQ572" s="107"/>
      <c r="BIR572" s="107"/>
      <c r="BIS572" s="107"/>
      <c r="BIT572" s="107"/>
      <c r="BIU572" s="107"/>
      <c r="BIV572" s="107"/>
      <c r="BIW572" s="107"/>
      <c r="BIX572" s="107"/>
      <c r="BIY572" s="107"/>
      <c r="BIZ572" s="107"/>
      <c r="BJA572" s="107"/>
      <c r="BJB572" s="107"/>
      <c r="BJC572" s="107"/>
      <c r="BJD572" s="107"/>
      <c r="BJE572" s="107"/>
      <c r="BJF572" s="107"/>
      <c r="BJG572" s="107"/>
      <c r="BJH572" s="107"/>
      <c r="BJI572" s="107"/>
      <c r="BJJ572" s="107"/>
      <c r="BJK572" s="107"/>
      <c r="BJL572" s="107"/>
      <c r="BJM572" s="107"/>
      <c r="BJN572" s="107"/>
      <c r="BJO572" s="107"/>
      <c r="BJP572" s="107"/>
      <c r="BJQ572" s="107"/>
      <c r="BJR572" s="107"/>
      <c r="BJS572" s="107"/>
      <c r="BJT572" s="107"/>
      <c r="BJU572" s="107"/>
      <c r="BJV572" s="107"/>
      <c r="BJW572" s="107"/>
      <c r="BJX572" s="107"/>
      <c r="BJY572" s="107"/>
      <c r="BJZ572" s="107"/>
      <c r="BKA572" s="107"/>
      <c r="BKB572" s="107"/>
      <c r="BKC572" s="107"/>
      <c r="BKD572" s="107"/>
      <c r="BKE572" s="107"/>
      <c r="BKF572" s="107"/>
      <c r="BKG572" s="107"/>
      <c r="BKH572" s="107"/>
      <c r="BKI572" s="107"/>
      <c r="BKJ572" s="107"/>
      <c r="BKK572" s="107"/>
      <c r="BKL572" s="107"/>
      <c r="BKM572" s="107"/>
      <c r="BKN572" s="107"/>
      <c r="BKO572" s="107"/>
      <c r="BKP572" s="107"/>
      <c r="BKQ572" s="107"/>
      <c r="BKR572" s="107"/>
      <c r="BKS572" s="107"/>
      <c r="BKT572" s="107"/>
      <c r="BKU572" s="107"/>
      <c r="BKV572" s="107"/>
      <c r="BKW572" s="107"/>
      <c r="BKX572" s="107"/>
      <c r="BKY572" s="107"/>
      <c r="BKZ572" s="107"/>
      <c r="BLA572" s="107"/>
      <c r="BLB572" s="107"/>
      <c r="BLC572" s="107"/>
      <c r="BLD572" s="107"/>
      <c r="BLE572" s="107"/>
      <c r="BLF572" s="107"/>
      <c r="BLG572" s="107"/>
      <c r="BLH572" s="107"/>
      <c r="BLI572" s="107"/>
      <c r="BLJ572" s="107"/>
      <c r="BLK572" s="107"/>
      <c r="BLL572" s="107"/>
      <c r="BLM572" s="107"/>
      <c r="BLN572" s="107"/>
      <c r="BLO572" s="107"/>
      <c r="BLP572" s="107"/>
      <c r="BLQ572" s="107"/>
      <c r="BLR572" s="107"/>
      <c r="BLS572" s="107"/>
      <c r="BLT572" s="107"/>
      <c r="BLU572" s="107"/>
      <c r="BLV572" s="107"/>
      <c r="BLW572" s="107"/>
      <c r="BLX572" s="107"/>
      <c r="BLY572" s="107"/>
      <c r="BLZ572" s="107"/>
      <c r="BMA572" s="107"/>
      <c r="BMB572" s="107"/>
      <c r="BMC572" s="107"/>
      <c r="BMD572" s="107"/>
      <c r="BME572" s="107"/>
      <c r="BMF572" s="107"/>
      <c r="BMG572" s="107"/>
      <c r="BMH572" s="107"/>
      <c r="BMI572" s="107"/>
      <c r="BMJ572" s="107"/>
      <c r="BMK572" s="107"/>
      <c r="BML572" s="107"/>
      <c r="BMM572" s="107"/>
      <c r="BMN572" s="107"/>
      <c r="BMO572" s="107"/>
      <c r="BMP572" s="107"/>
      <c r="BMQ572" s="107"/>
      <c r="BMR572" s="107"/>
      <c r="BMS572" s="107"/>
      <c r="BMT572" s="107"/>
      <c r="BMU572" s="107"/>
      <c r="BMV572" s="107"/>
      <c r="BMW572" s="107"/>
      <c r="BMX572" s="107"/>
      <c r="BMY572" s="107"/>
      <c r="BMZ572" s="107"/>
      <c r="BNA572" s="107"/>
      <c r="BNB572" s="107"/>
      <c r="BNC572" s="107"/>
      <c r="BND572" s="107"/>
      <c r="BNE572" s="107"/>
      <c r="BNF572" s="107"/>
      <c r="BNG572" s="107"/>
      <c r="BNH572" s="107"/>
      <c r="BNI572" s="107"/>
      <c r="BNJ572" s="107"/>
      <c r="BNK572" s="107"/>
      <c r="BNL572" s="107"/>
      <c r="BNM572" s="107"/>
      <c r="BNN572" s="107"/>
      <c r="BNO572" s="107"/>
      <c r="BNP572" s="107"/>
      <c r="BNQ572" s="107"/>
      <c r="BNR572" s="107"/>
      <c r="BNS572" s="107"/>
      <c r="BNT572" s="107"/>
      <c r="BNU572" s="107"/>
      <c r="BNV572" s="107"/>
      <c r="BNW572" s="107"/>
      <c r="BNX572" s="107"/>
      <c r="BNY572" s="107"/>
      <c r="BNZ572" s="107"/>
      <c r="BOA572" s="107"/>
      <c r="BOB572" s="107"/>
      <c r="BOC572" s="107"/>
      <c r="BOD572" s="107"/>
      <c r="BOE572" s="107"/>
      <c r="BOF572" s="107"/>
      <c r="BOG572" s="107"/>
      <c r="BOH572" s="107"/>
      <c r="BOI572" s="107"/>
      <c r="BOJ572" s="107"/>
      <c r="BOK572" s="107"/>
      <c r="BOL572" s="107"/>
      <c r="BOM572" s="107"/>
      <c r="BON572" s="107"/>
      <c r="BOO572" s="107"/>
      <c r="BOP572" s="107"/>
      <c r="BOQ572" s="107"/>
      <c r="BOR572" s="107"/>
      <c r="BOS572" s="107"/>
      <c r="BOT572" s="107"/>
      <c r="BOU572" s="107"/>
      <c r="BOV572" s="107"/>
      <c r="BOW572" s="107"/>
      <c r="BOX572" s="107"/>
      <c r="BOY572" s="107"/>
      <c r="BOZ572" s="107"/>
      <c r="BPA572" s="107"/>
      <c r="BPB572" s="107"/>
      <c r="BPC572" s="107"/>
      <c r="BPD572" s="107"/>
      <c r="BPE572" s="107"/>
      <c r="BPF572" s="107"/>
      <c r="BPG572" s="107"/>
      <c r="BPH572" s="107"/>
      <c r="BPI572" s="107"/>
      <c r="BPJ572" s="107"/>
      <c r="BPK572" s="107"/>
      <c r="BPL572" s="107"/>
      <c r="BPM572" s="107"/>
      <c r="BPN572" s="107"/>
      <c r="BPO572" s="107"/>
      <c r="BPP572" s="107"/>
      <c r="BPQ572" s="107"/>
      <c r="BPR572" s="107"/>
      <c r="BPS572" s="107"/>
      <c r="BPT572" s="107"/>
      <c r="BPU572" s="107"/>
      <c r="BPV572" s="107"/>
      <c r="BPW572" s="107"/>
      <c r="BPX572" s="107"/>
      <c r="BPY572" s="107"/>
      <c r="BPZ572" s="107"/>
      <c r="BQA572" s="107"/>
      <c r="BQB572" s="107"/>
      <c r="BQC572" s="107"/>
      <c r="BQD572" s="107"/>
      <c r="BQE572" s="107"/>
      <c r="BQF572" s="107"/>
      <c r="BQG572" s="107"/>
      <c r="BQH572" s="107"/>
      <c r="BQI572" s="107"/>
      <c r="BQJ572" s="107"/>
      <c r="BQK572" s="107"/>
      <c r="BQL572" s="107"/>
      <c r="BQM572" s="107"/>
      <c r="BQN572" s="107"/>
      <c r="BQO572" s="107"/>
      <c r="BQP572" s="107"/>
      <c r="BQQ572" s="107"/>
      <c r="BQR572" s="107"/>
      <c r="BQS572" s="107"/>
      <c r="BQT572" s="107"/>
      <c r="BQU572" s="107"/>
      <c r="BQV572" s="107"/>
      <c r="BQW572" s="107"/>
      <c r="BQX572" s="107"/>
      <c r="BQY572" s="107"/>
      <c r="BQZ572" s="107"/>
      <c r="BRA572" s="107"/>
      <c r="BRB572" s="107"/>
      <c r="BRC572" s="107"/>
      <c r="BRD572" s="107"/>
      <c r="BRE572" s="107"/>
      <c r="BRF572" s="107"/>
      <c r="BRG572" s="107"/>
      <c r="BRH572" s="107"/>
      <c r="BRI572" s="107"/>
      <c r="BRJ572" s="107"/>
      <c r="BRK572" s="107"/>
      <c r="BRL572" s="107"/>
      <c r="BRM572" s="107"/>
      <c r="BRN572" s="107"/>
      <c r="BRO572" s="107"/>
      <c r="BRP572" s="107"/>
      <c r="BRQ572" s="107"/>
      <c r="BRR572" s="107"/>
      <c r="BRS572" s="107"/>
      <c r="BRT572" s="107"/>
      <c r="BRU572" s="107"/>
      <c r="BRV572" s="107"/>
      <c r="BRW572" s="107"/>
      <c r="BRX572" s="107"/>
      <c r="BRY572" s="107"/>
      <c r="BRZ572" s="107"/>
      <c r="BSA572" s="107"/>
      <c r="BSB572" s="107"/>
      <c r="BSC572" s="107"/>
      <c r="BSD572" s="107"/>
      <c r="BSE572" s="107"/>
      <c r="BSF572" s="107"/>
      <c r="BSG572" s="107"/>
      <c r="BSH572" s="107"/>
      <c r="BSI572" s="107"/>
      <c r="BSJ572" s="107"/>
      <c r="BSK572" s="107"/>
      <c r="BSL572" s="107"/>
      <c r="BSM572" s="107"/>
      <c r="BSN572" s="107"/>
      <c r="BSO572" s="107"/>
      <c r="BSP572" s="107"/>
      <c r="BSQ572" s="107"/>
      <c r="BSR572" s="107"/>
      <c r="BSS572" s="107"/>
      <c r="BST572" s="107"/>
      <c r="BSU572" s="107"/>
      <c r="BSV572" s="107"/>
      <c r="BSW572" s="107"/>
      <c r="BSX572" s="107"/>
      <c r="BSY572" s="107"/>
      <c r="BSZ572" s="107"/>
      <c r="BTA572" s="107"/>
      <c r="BTB572" s="107"/>
      <c r="BTC572" s="107"/>
      <c r="BTD572" s="107"/>
      <c r="BTE572" s="107"/>
      <c r="BTF572" s="107"/>
      <c r="BTG572" s="107"/>
      <c r="BTH572" s="107"/>
      <c r="BTI572" s="107"/>
      <c r="BTJ572" s="107"/>
      <c r="BTK572" s="107"/>
      <c r="BTL572" s="107"/>
      <c r="BTM572" s="107"/>
      <c r="BTN572" s="107"/>
      <c r="BTO572" s="107"/>
      <c r="BTP572" s="107"/>
      <c r="BTQ572" s="107"/>
      <c r="BTR572" s="107"/>
      <c r="BTS572" s="107"/>
      <c r="BTT572" s="107"/>
      <c r="BTU572" s="107"/>
      <c r="BTV572" s="107"/>
      <c r="BTW572" s="107"/>
      <c r="BTX572" s="107"/>
      <c r="BTY572" s="107"/>
      <c r="BTZ572" s="107"/>
      <c r="BUA572" s="107"/>
      <c r="BUB572" s="107"/>
      <c r="BUC572" s="107"/>
      <c r="BUD572" s="107"/>
      <c r="BUE572" s="107"/>
      <c r="BUF572" s="107"/>
      <c r="BUG572" s="107"/>
      <c r="BUH572" s="107"/>
      <c r="BUI572" s="107"/>
      <c r="BUJ572" s="107"/>
      <c r="BUK572" s="107"/>
      <c r="BUL572" s="107"/>
      <c r="BUM572" s="107"/>
      <c r="BUN572" s="107"/>
      <c r="BUO572" s="107"/>
      <c r="BUP572" s="107"/>
      <c r="BUQ572" s="107"/>
      <c r="BUR572" s="107"/>
      <c r="BUS572" s="107"/>
      <c r="BUT572" s="107"/>
      <c r="BUU572" s="107"/>
      <c r="BUV572" s="107"/>
      <c r="BUW572" s="107"/>
      <c r="BUX572" s="107"/>
      <c r="BUY572" s="107"/>
      <c r="BUZ572" s="107"/>
      <c r="BVA572" s="107"/>
      <c r="BVB572" s="107"/>
      <c r="BVC572" s="107"/>
      <c r="BVD572" s="107"/>
      <c r="BVE572" s="107"/>
      <c r="BVF572" s="107"/>
      <c r="BVG572" s="107"/>
      <c r="BVH572" s="107"/>
      <c r="BVI572" s="107"/>
      <c r="BVJ572" s="107"/>
      <c r="BVK572" s="107"/>
      <c r="BVL572" s="107"/>
      <c r="BVM572" s="107"/>
      <c r="BVN572" s="107"/>
      <c r="BVO572" s="107"/>
      <c r="BVP572" s="107"/>
      <c r="BVQ572" s="107"/>
      <c r="BVR572" s="107"/>
      <c r="BVS572" s="107"/>
      <c r="BVT572" s="107"/>
      <c r="BVU572" s="107"/>
      <c r="BVV572" s="107"/>
      <c r="BVW572" s="107"/>
      <c r="BVX572" s="107"/>
      <c r="BVY572" s="107"/>
      <c r="BVZ572" s="107"/>
      <c r="BWA572" s="107"/>
      <c r="BWB572" s="107"/>
      <c r="BWC572" s="107"/>
      <c r="BWD572" s="107"/>
      <c r="BWE572" s="107"/>
      <c r="BWF572" s="107"/>
      <c r="BWG572" s="107"/>
      <c r="BWH572" s="107"/>
      <c r="BWI572" s="107"/>
      <c r="BWJ572" s="107"/>
      <c r="BWK572" s="107"/>
      <c r="BWL572" s="107"/>
      <c r="BWM572" s="107"/>
      <c r="BWN572" s="107"/>
      <c r="BWO572" s="107"/>
      <c r="BWP572" s="107"/>
      <c r="BWQ572" s="107"/>
      <c r="BWR572" s="107"/>
      <c r="BWS572" s="107"/>
      <c r="BWT572" s="107"/>
      <c r="BWU572" s="107"/>
      <c r="BWV572" s="107"/>
      <c r="BWW572" s="107"/>
      <c r="BWX572" s="107"/>
      <c r="BWY572" s="107"/>
      <c r="BWZ572" s="107"/>
      <c r="BXA572" s="107"/>
      <c r="BXB572" s="107"/>
      <c r="BXC572" s="107"/>
      <c r="BXD572" s="107"/>
      <c r="BXE572" s="107"/>
      <c r="BXF572" s="107"/>
      <c r="BXG572" s="107"/>
      <c r="BXH572" s="107"/>
      <c r="BXI572" s="107"/>
      <c r="BXJ572" s="107"/>
      <c r="BXK572" s="107"/>
      <c r="BXL572" s="107"/>
      <c r="BXM572" s="107"/>
      <c r="BXN572" s="107"/>
      <c r="BXO572" s="107"/>
      <c r="BXP572" s="107"/>
      <c r="BXQ572" s="107"/>
      <c r="BXR572" s="107"/>
      <c r="BXS572" s="107"/>
      <c r="BXT572" s="107"/>
      <c r="BXU572" s="107"/>
      <c r="BXV572" s="107"/>
      <c r="BXW572" s="107"/>
      <c r="BXX572" s="107"/>
      <c r="BXY572" s="107"/>
      <c r="BXZ572" s="107"/>
      <c r="BYA572" s="107"/>
      <c r="BYB572" s="107"/>
      <c r="BYC572" s="107"/>
      <c r="BYD572" s="107"/>
      <c r="BYE572" s="107"/>
      <c r="BYF572" s="107"/>
      <c r="BYG572" s="107"/>
      <c r="BYH572" s="107"/>
      <c r="BYI572" s="107"/>
      <c r="BYJ572" s="107"/>
      <c r="BYK572" s="107"/>
      <c r="BYL572" s="107"/>
      <c r="BYM572" s="107"/>
      <c r="BYN572" s="107"/>
      <c r="BYO572" s="107"/>
      <c r="BYP572" s="107"/>
      <c r="BYQ572" s="107"/>
      <c r="BYR572" s="107"/>
      <c r="BYS572" s="107"/>
      <c r="BYT572" s="107"/>
      <c r="BYU572" s="107"/>
      <c r="BYV572" s="107"/>
      <c r="BYW572" s="107"/>
      <c r="BYX572" s="107"/>
      <c r="BYY572" s="107"/>
      <c r="BYZ572" s="107"/>
      <c r="BZA572" s="107"/>
      <c r="BZB572" s="107"/>
      <c r="BZC572" s="107"/>
      <c r="BZD572" s="107"/>
      <c r="BZE572" s="107"/>
      <c r="BZF572" s="107"/>
      <c r="BZG572" s="107"/>
      <c r="BZH572" s="107"/>
      <c r="BZI572" s="107"/>
      <c r="BZJ572" s="107"/>
      <c r="BZK572" s="107"/>
      <c r="BZL572" s="107"/>
      <c r="BZM572" s="107"/>
      <c r="BZN572" s="107"/>
      <c r="BZO572" s="107"/>
      <c r="BZP572" s="107"/>
      <c r="BZQ572" s="107"/>
      <c r="BZR572" s="107"/>
      <c r="BZS572" s="107"/>
      <c r="BZT572" s="107"/>
      <c r="BZU572" s="107"/>
      <c r="BZV572" s="107"/>
      <c r="BZW572" s="107"/>
      <c r="BZX572" s="107"/>
      <c r="BZY572" s="107"/>
      <c r="BZZ572" s="107"/>
      <c r="CAA572" s="107"/>
      <c r="CAB572" s="107"/>
      <c r="CAC572" s="107"/>
      <c r="CAD572" s="107"/>
      <c r="CAE572" s="107"/>
      <c r="CAF572" s="107"/>
      <c r="CAG572" s="107"/>
      <c r="CAH572" s="107"/>
      <c r="CAI572" s="107"/>
      <c r="CAJ572" s="107"/>
      <c r="CAK572" s="107"/>
      <c r="CAL572" s="107"/>
      <c r="CAM572" s="107"/>
      <c r="CAN572" s="107"/>
      <c r="CAO572" s="107"/>
      <c r="CAP572" s="107"/>
      <c r="CAQ572" s="107"/>
      <c r="CAR572" s="107"/>
      <c r="CAS572" s="107"/>
      <c r="CAT572" s="107"/>
      <c r="CAU572" s="107"/>
      <c r="CAV572" s="107"/>
      <c r="CAW572" s="107"/>
      <c r="CAX572" s="107"/>
      <c r="CAY572" s="107"/>
      <c r="CAZ572" s="107"/>
      <c r="CBA572" s="107"/>
      <c r="CBB572" s="107"/>
      <c r="CBC572" s="107"/>
      <c r="CBD572" s="107"/>
      <c r="CBE572" s="107"/>
      <c r="CBF572" s="107"/>
      <c r="CBG572" s="107"/>
      <c r="CBH572" s="107"/>
      <c r="CBI572" s="107"/>
      <c r="CBJ572" s="107"/>
      <c r="CBK572" s="107"/>
      <c r="CBL572" s="107"/>
      <c r="CBM572" s="107"/>
      <c r="CBN572" s="107"/>
      <c r="CBO572" s="107"/>
      <c r="CBP572" s="107"/>
      <c r="CBQ572" s="107"/>
      <c r="CBR572" s="107"/>
      <c r="CBS572" s="107"/>
      <c r="CBT572" s="107"/>
      <c r="CBU572" s="107"/>
      <c r="CBV572" s="107"/>
      <c r="CBW572" s="107"/>
      <c r="CBX572" s="107"/>
      <c r="CBY572" s="107"/>
      <c r="CBZ572" s="107"/>
      <c r="CCA572" s="107"/>
      <c r="CCB572" s="107"/>
      <c r="CCC572" s="107"/>
      <c r="CCD572" s="107"/>
      <c r="CCE572" s="107"/>
      <c r="CCF572" s="107"/>
      <c r="CCG572" s="107"/>
      <c r="CCH572" s="107"/>
      <c r="CCI572" s="107"/>
      <c r="CCJ572" s="107"/>
      <c r="CCK572" s="107"/>
      <c r="CCL572" s="107"/>
      <c r="CCM572" s="107"/>
      <c r="CCN572" s="107"/>
      <c r="CCO572" s="107"/>
      <c r="CCP572" s="107"/>
      <c r="CCQ572" s="107"/>
      <c r="CCR572" s="107"/>
      <c r="CCS572" s="107"/>
      <c r="CCT572" s="107"/>
      <c r="CCU572" s="107"/>
      <c r="CCV572" s="107"/>
      <c r="CCW572" s="107"/>
      <c r="CCX572" s="107"/>
      <c r="CCY572" s="107"/>
      <c r="CCZ572" s="107"/>
      <c r="CDA572" s="107"/>
      <c r="CDB572" s="107"/>
      <c r="CDC572" s="107"/>
      <c r="CDD572" s="107"/>
      <c r="CDE572" s="107"/>
      <c r="CDF572" s="107"/>
      <c r="CDG572" s="107"/>
      <c r="CDH572" s="107"/>
      <c r="CDI572" s="107"/>
      <c r="CDJ572" s="107"/>
      <c r="CDK572" s="107"/>
      <c r="CDL572" s="107"/>
      <c r="CDM572" s="107"/>
      <c r="CDN572" s="107"/>
      <c r="CDO572" s="107"/>
      <c r="CDP572" s="107"/>
      <c r="CDQ572" s="107"/>
      <c r="CDR572" s="107"/>
      <c r="CDS572" s="107"/>
      <c r="CDT572" s="107"/>
      <c r="CDU572" s="107"/>
      <c r="CDV572" s="107"/>
      <c r="CDW572" s="107"/>
      <c r="CDX572" s="107"/>
      <c r="CDY572" s="107"/>
      <c r="CDZ572" s="107"/>
      <c r="CEA572" s="107"/>
      <c r="CEB572" s="107"/>
      <c r="CEC572" s="107"/>
      <c r="CED572" s="107"/>
      <c r="CEE572" s="107"/>
      <c r="CEF572" s="107"/>
      <c r="CEG572" s="107"/>
      <c r="CEH572" s="107"/>
      <c r="CEI572" s="107"/>
      <c r="CEJ572" s="107"/>
      <c r="CEK572" s="107"/>
      <c r="CEL572" s="107"/>
      <c r="CEM572" s="107"/>
      <c r="CEN572" s="107"/>
      <c r="CEO572" s="107"/>
      <c r="CEP572" s="107"/>
      <c r="CEQ572" s="107"/>
      <c r="CER572" s="107"/>
      <c r="CES572" s="107"/>
      <c r="CET572" s="107"/>
      <c r="CEU572" s="107"/>
      <c r="CEV572" s="107"/>
      <c r="CEW572" s="107"/>
      <c r="CEX572" s="107"/>
      <c r="CEY572" s="107"/>
      <c r="CEZ572" s="107"/>
      <c r="CFA572" s="107"/>
      <c r="CFB572" s="107"/>
      <c r="CFC572" s="107"/>
      <c r="CFD572" s="107"/>
      <c r="CFE572" s="107"/>
      <c r="CFF572" s="107"/>
      <c r="CFG572" s="107"/>
      <c r="CFH572" s="107"/>
      <c r="CFI572" s="107"/>
      <c r="CFJ572" s="107"/>
      <c r="CFK572" s="107"/>
      <c r="CFL572" s="107"/>
      <c r="CFM572" s="107"/>
      <c r="CFN572" s="107"/>
      <c r="CFO572" s="107"/>
      <c r="CFP572" s="107"/>
      <c r="CFQ572" s="107"/>
      <c r="CFR572" s="107"/>
      <c r="CFS572" s="107"/>
      <c r="CFT572" s="107"/>
      <c r="CFU572" s="107"/>
      <c r="CFV572" s="107"/>
      <c r="CFW572" s="107"/>
      <c r="CFX572" s="107"/>
      <c r="CFY572" s="107"/>
      <c r="CFZ572" s="107"/>
      <c r="CGA572" s="107"/>
      <c r="CGB572" s="107"/>
      <c r="CGC572" s="107"/>
      <c r="CGD572" s="107"/>
      <c r="CGE572" s="107"/>
      <c r="CGF572" s="107"/>
      <c r="CGG572" s="107"/>
      <c r="CGH572" s="107"/>
      <c r="CGI572" s="107"/>
      <c r="CGJ572" s="107"/>
      <c r="CGK572" s="107"/>
      <c r="CGL572" s="107"/>
      <c r="CGM572" s="107"/>
      <c r="CGN572" s="107"/>
      <c r="CGO572" s="107"/>
      <c r="CGP572" s="107"/>
      <c r="CGQ572" s="107"/>
      <c r="CGR572" s="107"/>
      <c r="CGS572" s="107"/>
      <c r="CGT572" s="107"/>
      <c r="CGU572" s="107"/>
      <c r="CGV572" s="107"/>
      <c r="CGW572" s="107"/>
      <c r="CGX572" s="107"/>
      <c r="CGY572" s="107"/>
      <c r="CGZ572" s="107"/>
      <c r="CHA572" s="107"/>
      <c r="CHB572" s="107"/>
      <c r="CHC572" s="107"/>
      <c r="CHD572" s="107"/>
      <c r="CHE572" s="107"/>
      <c r="CHF572" s="107"/>
      <c r="CHG572" s="107"/>
      <c r="CHH572" s="107"/>
      <c r="CHI572" s="107"/>
      <c r="CHJ572" s="107"/>
      <c r="CHK572" s="107"/>
      <c r="CHL572" s="107"/>
      <c r="CHM572" s="107"/>
      <c r="CHN572" s="107"/>
      <c r="CHO572" s="107"/>
      <c r="CHP572" s="107"/>
      <c r="CHQ572" s="107"/>
      <c r="CHR572" s="107"/>
      <c r="CHS572" s="107"/>
      <c r="CHT572" s="107"/>
      <c r="CHU572" s="107"/>
      <c r="CHV572" s="107"/>
      <c r="CHW572" s="107"/>
      <c r="CHX572" s="107"/>
      <c r="CHY572" s="107"/>
      <c r="CHZ572" s="107"/>
      <c r="CIA572" s="107"/>
      <c r="CIB572" s="107"/>
      <c r="CIC572" s="107"/>
      <c r="CID572" s="107"/>
      <c r="CIE572" s="107"/>
      <c r="CIF572" s="107"/>
      <c r="CIG572" s="107"/>
      <c r="CIH572" s="107"/>
      <c r="CII572" s="107"/>
      <c r="CIJ572" s="107"/>
      <c r="CIK572" s="107"/>
      <c r="CIL572" s="107"/>
      <c r="CIM572" s="107"/>
      <c r="CIN572" s="107"/>
      <c r="CIO572" s="107"/>
      <c r="CIP572" s="107"/>
      <c r="CIQ572" s="107"/>
      <c r="CIR572" s="107"/>
      <c r="CIS572" s="107"/>
      <c r="CIT572" s="107"/>
      <c r="CIU572" s="107"/>
      <c r="CIV572" s="107"/>
      <c r="CIW572" s="107"/>
      <c r="CIX572" s="107"/>
      <c r="CIY572" s="107"/>
      <c r="CIZ572" s="107"/>
      <c r="CJA572" s="107"/>
      <c r="CJB572" s="107"/>
      <c r="CJC572" s="107"/>
      <c r="CJD572" s="107"/>
      <c r="CJE572" s="107"/>
      <c r="CJF572" s="107"/>
      <c r="CJG572" s="107"/>
      <c r="CJH572" s="107"/>
      <c r="CJI572" s="107"/>
      <c r="CJJ572" s="107"/>
      <c r="CJK572" s="107"/>
      <c r="CJL572" s="107"/>
      <c r="CJM572" s="107"/>
      <c r="CJN572" s="107"/>
      <c r="CJO572" s="107"/>
      <c r="CJP572" s="107"/>
      <c r="CJQ572" s="107"/>
      <c r="CJR572" s="107"/>
      <c r="CJS572" s="107"/>
      <c r="CJT572" s="107"/>
      <c r="CJU572" s="107"/>
      <c r="CJV572" s="107"/>
      <c r="CJW572" s="107"/>
      <c r="CJX572" s="107"/>
      <c r="CJY572" s="107"/>
      <c r="CJZ572" s="107"/>
      <c r="CKA572" s="107"/>
      <c r="CKB572" s="107"/>
      <c r="CKC572" s="107"/>
      <c r="CKD572" s="107"/>
      <c r="CKE572" s="107"/>
      <c r="CKF572" s="107"/>
      <c r="CKG572" s="107"/>
      <c r="CKH572" s="107"/>
      <c r="CKI572" s="107"/>
      <c r="CKJ572" s="107"/>
      <c r="CKK572" s="107"/>
      <c r="CKL572" s="107"/>
      <c r="CKM572" s="107"/>
      <c r="CKN572" s="107"/>
      <c r="CKO572" s="107"/>
      <c r="CKP572" s="107"/>
      <c r="CKQ572" s="107"/>
      <c r="CKR572" s="107"/>
      <c r="CKS572" s="107"/>
      <c r="CKT572" s="107"/>
      <c r="CKU572" s="107"/>
      <c r="CKV572" s="107"/>
      <c r="CKW572" s="107"/>
      <c r="CKX572" s="107"/>
      <c r="CKY572" s="107"/>
      <c r="CKZ572" s="107"/>
      <c r="CLA572" s="107"/>
      <c r="CLB572" s="107"/>
      <c r="CLC572" s="107"/>
      <c r="CLD572" s="107"/>
      <c r="CLE572" s="107"/>
      <c r="CLF572" s="107"/>
      <c r="CLG572" s="107"/>
      <c r="CLH572" s="107"/>
      <c r="CLI572" s="107"/>
      <c r="CLJ572" s="107"/>
      <c r="CLK572" s="107"/>
      <c r="CLL572" s="107"/>
      <c r="CLM572" s="107"/>
      <c r="CLN572" s="107"/>
      <c r="CLO572" s="107"/>
      <c r="CLP572" s="107"/>
      <c r="CLQ572" s="107"/>
      <c r="CLR572" s="107"/>
      <c r="CLS572" s="107"/>
      <c r="CLT572" s="107"/>
      <c r="CLU572" s="107"/>
      <c r="CLV572" s="107"/>
      <c r="CLW572" s="107"/>
      <c r="CLX572" s="107"/>
      <c r="CLY572" s="107"/>
      <c r="CLZ572" s="107"/>
      <c r="CMA572" s="107"/>
      <c r="CMB572" s="107"/>
      <c r="CMC572" s="107"/>
      <c r="CMD572" s="107"/>
      <c r="CME572" s="107"/>
      <c r="CMF572" s="107"/>
      <c r="CMG572" s="107"/>
      <c r="CMH572" s="107"/>
      <c r="CMI572" s="107"/>
      <c r="CMJ572" s="107"/>
      <c r="CMK572" s="107"/>
      <c r="CML572" s="107"/>
      <c r="CMM572" s="107"/>
      <c r="CMN572" s="107"/>
      <c r="CMO572" s="107"/>
      <c r="CMP572" s="107"/>
      <c r="CMQ572" s="107"/>
      <c r="CMR572" s="107"/>
      <c r="CMS572" s="107"/>
      <c r="CMT572" s="107"/>
      <c r="CMU572" s="107"/>
      <c r="CMV572" s="107"/>
      <c r="CMW572" s="107"/>
      <c r="CMX572" s="107"/>
      <c r="CMY572" s="107"/>
      <c r="CMZ572" s="107"/>
      <c r="CNA572" s="107"/>
      <c r="CNB572" s="107"/>
      <c r="CNC572" s="107"/>
      <c r="CND572" s="107"/>
      <c r="CNE572" s="107"/>
      <c r="CNF572" s="107"/>
      <c r="CNG572" s="107"/>
      <c r="CNH572" s="107"/>
      <c r="CNI572" s="107"/>
      <c r="CNJ572" s="107"/>
      <c r="CNK572" s="107"/>
      <c r="CNL572" s="107"/>
      <c r="CNM572" s="107"/>
      <c r="CNN572" s="107"/>
      <c r="CNO572" s="107"/>
      <c r="CNP572" s="107"/>
      <c r="CNQ572" s="107"/>
      <c r="CNR572" s="107"/>
      <c r="CNS572" s="107"/>
      <c r="CNT572" s="107"/>
      <c r="CNU572" s="107"/>
      <c r="CNV572" s="107"/>
      <c r="CNW572" s="107"/>
      <c r="CNX572" s="107"/>
      <c r="CNY572" s="107"/>
      <c r="CNZ572" s="107"/>
      <c r="COA572" s="107"/>
      <c r="COB572" s="107"/>
      <c r="COC572" s="107"/>
      <c r="COD572" s="107"/>
      <c r="COE572" s="107"/>
      <c r="COF572" s="107"/>
      <c r="COG572" s="107"/>
      <c r="COH572" s="107"/>
      <c r="COI572" s="107"/>
      <c r="COJ572" s="107"/>
      <c r="COK572" s="107"/>
      <c r="COL572" s="107"/>
      <c r="COM572" s="107"/>
      <c r="CON572" s="107"/>
      <c r="COO572" s="107"/>
      <c r="COP572" s="107"/>
      <c r="COQ572" s="107"/>
      <c r="COR572" s="107"/>
      <c r="COS572" s="107"/>
      <c r="COT572" s="107"/>
      <c r="COU572" s="107"/>
      <c r="COV572" s="107"/>
      <c r="COW572" s="107"/>
      <c r="COX572" s="107"/>
      <c r="COY572" s="107"/>
      <c r="COZ572" s="107"/>
      <c r="CPA572" s="107"/>
      <c r="CPB572" s="107"/>
      <c r="CPC572" s="107"/>
      <c r="CPD572" s="107"/>
      <c r="CPE572" s="107"/>
      <c r="CPF572" s="107"/>
      <c r="CPG572" s="107"/>
      <c r="CPH572" s="107"/>
      <c r="CPI572" s="107"/>
      <c r="CPJ572" s="107"/>
      <c r="CPK572" s="107"/>
      <c r="CPL572" s="107"/>
      <c r="CPM572" s="107"/>
      <c r="CPN572" s="107"/>
      <c r="CPO572" s="107"/>
      <c r="CPP572" s="107"/>
      <c r="CPQ572" s="107"/>
      <c r="CPR572" s="107"/>
      <c r="CPS572" s="107"/>
      <c r="CPT572" s="107"/>
      <c r="CPU572" s="107"/>
      <c r="CPV572" s="107"/>
      <c r="CPW572" s="107"/>
      <c r="CPX572" s="107"/>
      <c r="CPY572" s="107"/>
      <c r="CPZ572" s="107"/>
      <c r="CQA572" s="107"/>
      <c r="CQB572" s="107"/>
      <c r="CQC572" s="107"/>
      <c r="CQD572" s="107"/>
      <c r="CQE572" s="107"/>
      <c r="CQF572" s="107"/>
      <c r="CQG572" s="107"/>
      <c r="CQH572" s="107"/>
      <c r="CQI572" s="107"/>
      <c r="CQJ572" s="107"/>
      <c r="CQK572" s="107"/>
      <c r="CQL572" s="107"/>
      <c r="CQM572" s="107"/>
      <c r="CQN572" s="107"/>
      <c r="CQO572" s="107"/>
      <c r="CQP572" s="107"/>
      <c r="CQQ572" s="107"/>
      <c r="CQR572" s="107"/>
      <c r="CQS572" s="107"/>
      <c r="CQT572" s="107"/>
      <c r="CQU572" s="107"/>
      <c r="CQV572" s="107"/>
      <c r="CQW572" s="107"/>
      <c r="CQX572" s="107"/>
      <c r="CQY572" s="107"/>
      <c r="CQZ572" s="107"/>
      <c r="CRA572" s="107"/>
      <c r="CRB572" s="107"/>
      <c r="CRC572" s="107"/>
      <c r="CRD572" s="107"/>
      <c r="CRE572" s="107"/>
      <c r="CRF572" s="107"/>
      <c r="CRG572" s="107"/>
      <c r="CRH572" s="107"/>
      <c r="CRI572" s="107"/>
      <c r="CRJ572" s="107"/>
      <c r="CRK572" s="107"/>
      <c r="CRL572" s="107"/>
      <c r="CRM572" s="107"/>
      <c r="CRN572" s="107"/>
      <c r="CRO572" s="107"/>
      <c r="CRP572" s="107"/>
      <c r="CRQ572" s="107"/>
      <c r="CRR572" s="107"/>
      <c r="CRS572" s="107"/>
      <c r="CRT572" s="107"/>
      <c r="CRU572" s="107"/>
      <c r="CRV572" s="107"/>
      <c r="CRW572" s="107"/>
      <c r="CRX572" s="107"/>
      <c r="CRY572" s="107"/>
      <c r="CRZ572" s="107"/>
      <c r="CSA572" s="107"/>
      <c r="CSB572" s="107"/>
      <c r="CSC572" s="107"/>
      <c r="CSD572" s="107"/>
      <c r="CSE572" s="107"/>
      <c r="CSF572" s="107"/>
      <c r="CSG572" s="107"/>
      <c r="CSH572" s="107"/>
      <c r="CSI572" s="107"/>
      <c r="CSJ572" s="107"/>
      <c r="CSK572" s="107"/>
      <c r="CSL572" s="107"/>
      <c r="CSM572" s="107"/>
      <c r="CSN572" s="107"/>
      <c r="CSO572" s="107"/>
      <c r="CSP572" s="107"/>
      <c r="CSQ572" s="107"/>
      <c r="CSR572" s="107"/>
      <c r="CSS572" s="107"/>
      <c r="CST572" s="107"/>
      <c r="CSU572" s="107"/>
      <c r="CSV572" s="107"/>
      <c r="CSW572" s="107"/>
      <c r="CSX572" s="107"/>
      <c r="CSY572" s="107"/>
      <c r="CSZ572" s="107"/>
      <c r="CTA572" s="107"/>
      <c r="CTB572" s="107"/>
      <c r="CTC572" s="107"/>
      <c r="CTD572" s="107"/>
      <c r="CTE572" s="107"/>
      <c r="CTF572" s="107"/>
      <c r="CTG572" s="107"/>
      <c r="CTH572" s="107"/>
      <c r="CTI572" s="107"/>
      <c r="CTJ572" s="107"/>
      <c r="CTK572" s="107"/>
      <c r="CTL572" s="107"/>
      <c r="CTM572" s="107"/>
      <c r="CTN572" s="107"/>
      <c r="CTO572" s="107"/>
      <c r="CTP572" s="107"/>
      <c r="CTQ572" s="107"/>
      <c r="CTR572" s="107"/>
      <c r="CTS572" s="107"/>
      <c r="CTT572" s="107"/>
      <c r="CTU572" s="107"/>
      <c r="CTV572" s="107"/>
      <c r="CTW572" s="107"/>
      <c r="CTX572" s="107"/>
      <c r="CTY572" s="107"/>
      <c r="CTZ572" s="107"/>
      <c r="CUA572" s="107"/>
      <c r="CUB572" s="107"/>
      <c r="CUC572" s="107"/>
      <c r="CUD572" s="107"/>
      <c r="CUE572" s="107"/>
      <c r="CUF572" s="107"/>
      <c r="CUG572" s="107"/>
      <c r="CUH572" s="107"/>
      <c r="CUI572" s="107"/>
      <c r="CUJ572" s="107"/>
      <c r="CUK572" s="107"/>
      <c r="CUL572" s="107"/>
      <c r="CUM572" s="107"/>
      <c r="CUN572" s="107"/>
      <c r="CUO572" s="107"/>
      <c r="CUP572" s="107"/>
      <c r="CUQ572" s="107"/>
      <c r="CUR572" s="107"/>
      <c r="CUS572" s="107"/>
      <c r="CUT572" s="107"/>
      <c r="CUU572" s="107"/>
      <c r="CUV572" s="107"/>
      <c r="CUW572" s="107"/>
      <c r="CUX572" s="107"/>
      <c r="CUY572" s="107"/>
      <c r="CUZ572" s="107"/>
      <c r="CVA572" s="107"/>
      <c r="CVB572" s="107"/>
      <c r="CVC572" s="107"/>
      <c r="CVD572" s="107"/>
      <c r="CVE572" s="107"/>
      <c r="CVF572" s="107"/>
      <c r="CVG572" s="107"/>
      <c r="CVH572" s="107"/>
      <c r="CVI572" s="107"/>
      <c r="CVJ572" s="107"/>
      <c r="CVK572" s="107"/>
      <c r="CVL572" s="107"/>
      <c r="CVM572" s="107"/>
      <c r="CVN572" s="107"/>
      <c r="CVO572" s="107"/>
      <c r="CVP572" s="107"/>
      <c r="CVQ572" s="107"/>
      <c r="CVR572" s="107"/>
      <c r="CVS572" s="107"/>
      <c r="CVT572" s="107"/>
      <c r="CVU572" s="107"/>
      <c r="CVV572" s="107"/>
      <c r="CVW572" s="107"/>
      <c r="CVX572" s="107"/>
      <c r="CVY572" s="107"/>
      <c r="CVZ572" s="107"/>
      <c r="CWA572" s="107"/>
      <c r="CWB572" s="107"/>
      <c r="CWC572" s="107"/>
      <c r="CWD572" s="107"/>
      <c r="CWE572" s="107"/>
      <c r="CWF572" s="107"/>
      <c r="CWG572" s="107"/>
      <c r="CWH572" s="107"/>
      <c r="CWI572" s="107"/>
      <c r="CWJ572" s="107"/>
      <c r="CWK572" s="107"/>
      <c r="CWL572" s="107"/>
      <c r="CWM572" s="107"/>
      <c r="CWN572" s="107"/>
      <c r="CWO572" s="107"/>
      <c r="CWP572" s="107"/>
      <c r="CWQ572" s="107"/>
      <c r="CWR572" s="107"/>
      <c r="CWS572" s="107"/>
      <c r="CWT572" s="107"/>
      <c r="CWU572" s="107"/>
      <c r="CWV572" s="107"/>
      <c r="CWW572" s="107"/>
      <c r="CWX572" s="107"/>
      <c r="CWY572" s="107"/>
      <c r="CWZ572" s="107"/>
      <c r="CXA572" s="107"/>
      <c r="CXB572" s="107"/>
      <c r="CXC572" s="107"/>
      <c r="CXD572" s="107"/>
      <c r="CXE572" s="107"/>
      <c r="CXF572" s="107"/>
      <c r="CXG572" s="107"/>
      <c r="CXH572" s="107"/>
      <c r="CXI572" s="107"/>
      <c r="CXJ572" s="107"/>
      <c r="CXK572" s="107"/>
      <c r="CXL572" s="107"/>
      <c r="CXM572" s="107"/>
      <c r="CXN572" s="107"/>
      <c r="CXO572" s="107"/>
      <c r="CXP572" s="107"/>
      <c r="CXQ572" s="107"/>
      <c r="CXR572" s="107"/>
      <c r="CXS572" s="107"/>
      <c r="CXT572" s="107"/>
      <c r="CXU572" s="107"/>
      <c r="CXV572" s="107"/>
      <c r="CXW572" s="107"/>
      <c r="CXX572" s="107"/>
      <c r="CXY572" s="107"/>
      <c r="CXZ572" s="107"/>
      <c r="CYA572" s="107"/>
      <c r="CYB572" s="107"/>
      <c r="CYC572" s="107"/>
      <c r="CYD572" s="107"/>
      <c r="CYE572" s="107"/>
      <c r="CYF572" s="107"/>
      <c r="CYG572" s="107"/>
      <c r="CYH572" s="107"/>
      <c r="CYI572" s="107"/>
      <c r="CYJ572" s="107"/>
      <c r="CYK572" s="107"/>
      <c r="CYL572" s="107"/>
      <c r="CYM572" s="107"/>
      <c r="CYN572" s="107"/>
      <c r="CYO572" s="107"/>
      <c r="CYP572" s="107"/>
      <c r="CYQ572" s="107"/>
      <c r="CYR572" s="107"/>
      <c r="CYS572" s="107"/>
      <c r="CYT572" s="107"/>
      <c r="CYU572" s="107"/>
      <c r="CYV572" s="107"/>
      <c r="CYW572" s="107"/>
      <c r="CYX572" s="107"/>
      <c r="CYY572" s="107"/>
      <c r="CYZ572" s="107"/>
      <c r="CZA572" s="107"/>
      <c r="CZB572" s="107"/>
      <c r="CZC572" s="107"/>
      <c r="CZD572" s="107"/>
      <c r="CZE572" s="107"/>
      <c r="CZF572" s="107"/>
      <c r="CZG572" s="107"/>
      <c r="CZH572" s="107"/>
      <c r="CZI572" s="107"/>
      <c r="CZJ572" s="107"/>
      <c r="CZK572" s="107"/>
      <c r="CZL572" s="107"/>
      <c r="CZM572" s="107"/>
      <c r="CZN572" s="107"/>
      <c r="CZO572" s="107"/>
      <c r="CZP572" s="107"/>
      <c r="CZQ572" s="107"/>
      <c r="CZR572" s="107"/>
      <c r="CZS572" s="107"/>
      <c r="CZT572" s="107"/>
      <c r="CZU572" s="107"/>
      <c r="CZV572" s="107"/>
      <c r="CZW572" s="107"/>
      <c r="CZX572" s="107"/>
      <c r="CZY572" s="107"/>
      <c r="CZZ572" s="107"/>
      <c r="DAA572" s="107"/>
      <c r="DAB572" s="107"/>
      <c r="DAC572" s="107"/>
      <c r="DAD572" s="107"/>
      <c r="DAE572" s="107"/>
      <c r="DAF572" s="107"/>
      <c r="DAG572" s="107"/>
      <c r="DAH572" s="107"/>
      <c r="DAI572" s="107"/>
      <c r="DAJ572" s="107"/>
      <c r="DAK572" s="107"/>
      <c r="DAL572" s="107"/>
      <c r="DAM572" s="107"/>
      <c r="DAN572" s="107"/>
      <c r="DAO572" s="107"/>
      <c r="DAP572" s="107"/>
      <c r="DAQ572" s="107"/>
      <c r="DAR572" s="107"/>
      <c r="DAS572" s="107"/>
      <c r="DAT572" s="107"/>
      <c r="DAU572" s="107"/>
      <c r="DAV572" s="107"/>
      <c r="DAW572" s="107"/>
      <c r="DAX572" s="107"/>
      <c r="DAY572" s="107"/>
      <c r="DAZ572" s="107"/>
      <c r="DBA572" s="107"/>
      <c r="DBB572" s="107"/>
      <c r="DBC572" s="107"/>
      <c r="DBD572" s="107"/>
      <c r="DBE572" s="107"/>
      <c r="DBF572" s="107"/>
      <c r="DBG572" s="107"/>
      <c r="DBH572" s="107"/>
      <c r="DBI572" s="107"/>
      <c r="DBJ572" s="107"/>
      <c r="DBK572" s="107"/>
      <c r="DBL572" s="107"/>
      <c r="DBM572" s="107"/>
      <c r="DBN572" s="107"/>
      <c r="DBO572" s="107"/>
      <c r="DBP572" s="107"/>
      <c r="DBQ572" s="107"/>
      <c r="DBR572" s="107"/>
      <c r="DBS572" s="107"/>
      <c r="DBT572" s="107"/>
      <c r="DBU572" s="107"/>
      <c r="DBV572" s="107"/>
      <c r="DBW572" s="107"/>
      <c r="DBX572" s="107"/>
      <c r="DBY572" s="107"/>
      <c r="DBZ572" s="107"/>
      <c r="DCA572" s="107"/>
      <c r="DCB572" s="107"/>
      <c r="DCC572" s="107"/>
      <c r="DCD572" s="107"/>
      <c r="DCE572" s="107"/>
      <c r="DCF572" s="107"/>
      <c r="DCG572" s="107"/>
      <c r="DCH572" s="107"/>
      <c r="DCI572" s="107"/>
      <c r="DCJ572" s="107"/>
      <c r="DCK572" s="107"/>
      <c r="DCL572" s="107"/>
      <c r="DCM572" s="107"/>
      <c r="DCN572" s="107"/>
      <c r="DCO572" s="107"/>
      <c r="DCP572" s="107"/>
      <c r="DCQ572" s="107"/>
      <c r="DCR572" s="107"/>
      <c r="DCS572" s="107"/>
      <c r="DCT572" s="107"/>
      <c r="DCU572" s="107"/>
      <c r="DCV572" s="107"/>
      <c r="DCW572" s="107"/>
      <c r="DCX572" s="107"/>
      <c r="DCY572" s="107"/>
      <c r="DCZ572" s="107"/>
      <c r="DDA572" s="107"/>
      <c r="DDB572" s="107"/>
      <c r="DDC572" s="107"/>
      <c r="DDD572" s="107"/>
      <c r="DDE572" s="107"/>
      <c r="DDF572" s="107"/>
      <c r="DDG572" s="107"/>
      <c r="DDH572" s="107"/>
      <c r="DDI572" s="107"/>
      <c r="DDJ572" s="107"/>
      <c r="DDK572" s="107"/>
      <c r="DDL572" s="107"/>
      <c r="DDM572" s="107"/>
      <c r="DDN572" s="107"/>
      <c r="DDO572" s="107"/>
      <c r="DDP572" s="107"/>
      <c r="DDQ572" s="107"/>
      <c r="DDR572" s="107"/>
      <c r="DDS572" s="107"/>
      <c r="DDT572" s="107"/>
      <c r="DDU572" s="107"/>
      <c r="DDV572" s="107"/>
      <c r="DDW572" s="107"/>
      <c r="DDX572" s="107"/>
      <c r="DDY572" s="107"/>
      <c r="DDZ572" s="107"/>
      <c r="DEA572" s="107"/>
      <c r="DEB572" s="107"/>
      <c r="DEC572" s="107"/>
      <c r="DED572" s="107"/>
      <c r="DEE572" s="107"/>
      <c r="DEF572" s="107"/>
      <c r="DEG572" s="107"/>
      <c r="DEH572" s="107"/>
      <c r="DEI572" s="107"/>
      <c r="DEJ572" s="107"/>
      <c r="DEK572" s="107"/>
      <c r="DEL572" s="107"/>
      <c r="DEM572" s="107"/>
      <c r="DEN572" s="107"/>
      <c r="DEO572" s="107"/>
      <c r="DEP572" s="107"/>
      <c r="DEQ572" s="107"/>
      <c r="DER572" s="107"/>
      <c r="DES572" s="107"/>
      <c r="DET572" s="107"/>
      <c r="DEU572" s="107"/>
      <c r="DEV572" s="107"/>
      <c r="DEW572" s="107"/>
      <c r="DEX572" s="107"/>
      <c r="DEY572" s="107"/>
      <c r="DEZ572" s="107"/>
      <c r="DFA572" s="107"/>
      <c r="DFB572" s="107"/>
      <c r="DFC572" s="107"/>
      <c r="DFD572" s="107"/>
      <c r="DFE572" s="107"/>
      <c r="DFF572" s="107"/>
      <c r="DFG572" s="107"/>
      <c r="DFH572" s="107"/>
      <c r="DFI572" s="107"/>
      <c r="DFJ572" s="107"/>
      <c r="DFK572" s="107"/>
      <c r="DFL572" s="107"/>
      <c r="DFM572" s="107"/>
      <c r="DFN572" s="107"/>
      <c r="DFO572" s="107"/>
      <c r="DFP572" s="107"/>
      <c r="DFQ572" s="107"/>
      <c r="DFR572" s="107"/>
      <c r="DFS572" s="107"/>
      <c r="DFT572" s="107"/>
      <c r="DFU572" s="107"/>
      <c r="DFV572" s="107"/>
      <c r="DFW572" s="107"/>
      <c r="DFX572" s="107"/>
      <c r="DFY572" s="107"/>
      <c r="DFZ572" s="107"/>
      <c r="DGA572" s="107"/>
      <c r="DGB572" s="107"/>
      <c r="DGC572" s="107"/>
      <c r="DGD572" s="107"/>
      <c r="DGE572" s="107"/>
      <c r="DGF572" s="107"/>
      <c r="DGG572" s="107"/>
      <c r="DGH572" s="107"/>
      <c r="DGI572" s="107"/>
      <c r="DGJ572" s="107"/>
      <c r="DGK572" s="107"/>
      <c r="DGL572" s="107"/>
      <c r="DGM572" s="107"/>
      <c r="DGN572" s="107"/>
      <c r="DGO572" s="107"/>
      <c r="DGP572" s="107"/>
      <c r="DGQ572" s="107"/>
      <c r="DGR572" s="107"/>
      <c r="DGS572" s="107"/>
      <c r="DGT572" s="107"/>
      <c r="DGU572" s="107"/>
      <c r="DGV572" s="107"/>
      <c r="DGW572" s="107"/>
      <c r="DGX572" s="107"/>
      <c r="DGY572" s="107"/>
      <c r="DGZ572" s="107"/>
      <c r="DHA572" s="107"/>
      <c r="DHB572" s="107"/>
      <c r="DHC572" s="107"/>
      <c r="DHD572" s="107"/>
      <c r="DHE572" s="107"/>
      <c r="DHF572" s="107"/>
      <c r="DHG572" s="107"/>
      <c r="DHH572" s="107"/>
      <c r="DHI572" s="107"/>
      <c r="DHJ572" s="107"/>
      <c r="DHK572" s="107"/>
      <c r="DHL572" s="107"/>
      <c r="DHM572" s="107"/>
      <c r="DHN572" s="107"/>
      <c r="DHO572" s="107"/>
      <c r="DHP572" s="107"/>
      <c r="DHQ572" s="107"/>
      <c r="DHR572" s="107"/>
      <c r="DHS572" s="107"/>
      <c r="DHT572" s="107"/>
      <c r="DHU572" s="107"/>
      <c r="DHV572" s="107"/>
      <c r="DHW572" s="107"/>
      <c r="DHX572" s="107"/>
      <c r="DHY572" s="107"/>
      <c r="DHZ572" s="107"/>
      <c r="DIA572" s="107"/>
      <c r="DIB572" s="107"/>
      <c r="DIC572" s="107"/>
      <c r="DID572" s="107"/>
      <c r="DIE572" s="107"/>
      <c r="DIF572" s="107"/>
      <c r="DIG572" s="107"/>
      <c r="DIH572" s="107"/>
      <c r="DII572" s="107"/>
      <c r="DIJ572" s="107"/>
      <c r="DIK572" s="107"/>
      <c r="DIL572" s="107"/>
      <c r="DIM572" s="107"/>
      <c r="DIN572" s="107"/>
      <c r="DIO572" s="107"/>
      <c r="DIP572" s="107"/>
      <c r="DIQ572" s="107"/>
      <c r="DIR572" s="107"/>
      <c r="DIS572" s="107"/>
      <c r="DIT572" s="107"/>
      <c r="DIU572" s="107"/>
      <c r="DIV572" s="107"/>
      <c r="DIW572" s="107"/>
      <c r="DIX572" s="107"/>
      <c r="DIY572" s="107"/>
      <c r="DIZ572" s="107"/>
      <c r="DJA572" s="107"/>
      <c r="DJB572" s="107"/>
      <c r="DJC572" s="107"/>
      <c r="DJD572" s="107"/>
      <c r="DJE572" s="107"/>
      <c r="DJF572" s="107"/>
      <c r="DJG572" s="107"/>
      <c r="DJH572" s="107"/>
      <c r="DJI572" s="107"/>
      <c r="DJJ572" s="107"/>
      <c r="DJK572" s="107"/>
      <c r="DJL572" s="107"/>
      <c r="DJM572" s="107"/>
      <c r="DJN572" s="107"/>
      <c r="DJO572" s="107"/>
      <c r="DJP572" s="107"/>
      <c r="DJQ572" s="107"/>
      <c r="DJR572" s="107"/>
      <c r="DJS572" s="107"/>
      <c r="DJT572" s="107"/>
      <c r="DJU572" s="107"/>
      <c r="DJV572" s="107"/>
      <c r="DJW572" s="107"/>
      <c r="DJX572" s="107"/>
      <c r="DJY572" s="107"/>
      <c r="DJZ572" s="107"/>
      <c r="DKA572" s="107"/>
      <c r="DKB572" s="107"/>
      <c r="DKC572" s="107"/>
      <c r="DKD572" s="107"/>
      <c r="DKE572" s="107"/>
      <c r="DKF572" s="107"/>
      <c r="DKG572" s="107"/>
      <c r="DKH572" s="107"/>
      <c r="DKI572" s="107"/>
      <c r="DKJ572" s="107"/>
      <c r="DKK572" s="107"/>
      <c r="DKL572" s="107"/>
      <c r="DKM572" s="107"/>
      <c r="DKN572" s="107"/>
      <c r="DKO572" s="107"/>
      <c r="DKP572" s="107"/>
      <c r="DKQ572" s="107"/>
      <c r="DKR572" s="107"/>
      <c r="DKS572" s="107"/>
      <c r="DKT572" s="107"/>
      <c r="DKU572" s="107"/>
      <c r="DKV572" s="107"/>
      <c r="DKW572" s="107"/>
      <c r="DKX572" s="107"/>
      <c r="DKY572" s="107"/>
      <c r="DKZ572" s="107"/>
      <c r="DLA572" s="107"/>
      <c r="DLB572" s="107"/>
      <c r="DLC572" s="107"/>
      <c r="DLD572" s="107"/>
      <c r="DLE572" s="107"/>
      <c r="DLF572" s="107"/>
      <c r="DLG572" s="107"/>
      <c r="DLH572" s="107"/>
      <c r="DLI572" s="107"/>
      <c r="DLJ572" s="107"/>
      <c r="DLK572" s="107"/>
      <c r="DLL572" s="107"/>
      <c r="DLM572" s="107"/>
      <c r="DLN572" s="107"/>
      <c r="DLO572" s="107"/>
      <c r="DLP572" s="107"/>
      <c r="DLQ572" s="107"/>
      <c r="DLR572" s="107"/>
      <c r="DLS572" s="107"/>
      <c r="DLT572" s="107"/>
      <c r="DLU572" s="107"/>
      <c r="DLV572" s="107"/>
      <c r="DLW572" s="107"/>
      <c r="DLX572" s="107"/>
      <c r="DLY572" s="107"/>
      <c r="DLZ572" s="107"/>
      <c r="DMA572" s="107"/>
      <c r="DMB572" s="107"/>
      <c r="DMC572" s="107"/>
      <c r="DMD572" s="107"/>
      <c r="DME572" s="107"/>
      <c r="DMF572" s="107"/>
      <c r="DMG572" s="107"/>
      <c r="DMH572" s="107"/>
      <c r="DMI572" s="107"/>
      <c r="DMJ572" s="107"/>
      <c r="DMK572" s="107"/>
      <c r="DML572" s="107"/>
      <c r="DMM572" s="107"/>
      <c r="DMN572" s="107"/>
      <c r="DMO572" s="107"/>
      <c r="DMP572" s="107"/>
      <c r="DMQ572" s="107"/>
      <c r="DMR572" s="107"/>
      <c r="DMS572" s="107"/>
      <c r="DMT572" s="107"/>
      <c r="DMU572" s="107"/>
      <c r="DMV572" s="107"/>
      <c r="DMW572" s="107"/>
      <c r="DMX572" s="107"/>
      <c r="DMY572" s="107"/>
      <c r="DMZ572" s="107"/>
      <c r="DNA572" s="107"/>
      <c r="DNB572" s="107"/>
      <c r="DNC572" s="107"/>
      <c r="DND572" s="107"/>
      <c r="DNE572" s="107"/>
      <c r="DNF572" s="107"/>
      <c r="DNG572" s="107"/>
      <c r="DNH572" s="107"/>
      <c r="DNI572" s="107"/>
      <c r="DNJ572" s="107"/>
      <c r="DNK572" s="107"/>
      <c r="DNL572" s="107"/>
      <c r="DNM572" s="107"/>
      <c r="DNN572" s="107"/>
      <c r="DNO572" s="107"/>
      <c r="DNP572" s="107"/>
      <c r="DNQ572" s="107"/>
      <c r="DNR572" s="107"/>
      <c r="DNS572" s="107"/>
      <c r="DNT572" s="107"/>
      <c r="DNU572" s="107"/>
      <c r="DNV572" s="107"/>
      <c r="DNW572" s="107"/>
      <c r="DNX572" s="107"/>
      <c r="DNY572" s="107"/>
      <c r="DNZ572" s="107"/>
      <c r="DOA572" s="107"/>
      <c r="DOB572" s="107"/>
      <c r="DOC572" s="107"/>
      <c r="DOD572" s="107"/>
      <c r="DOE572" s="107"/>
      <c r="DOF572" s="107"/>
      <c r="DOG572" s="107"/>
      <c r="DOH572" s="107"/>
      <c r="DOI572" s="107"/>
      <c r="DOJ572" s="107"/>
      <c r="DOK572" s="107"/>
      <c r="DOL572" s="107"/>
      <c r="DOM572" s="107"/>
      <c r="DON572" s="107"/>
      <c r="DOO572" s="107"/>
      <c r="DOP572" s="107"/>
      <c r="DOQ572" s="107"/>
      <c r="DOR572" s="107"/>
      <c r="DOS572" s="107"/>
      <c r="DOT572" s="107"/>
      <c r="DOU572" s="107"/>
      <c r="DOV572" s="107"/>
      <c r="DOW572" s="107"/>
      <c r="DOX572" s="107"/>
      <c r="DOY572" s="107"/>
      <c r="DOZ572" s="107"/>
      <c r="DPA572" s="107"/>
      <c r="DPB572" s="107"/>
      <c r="DPC572" s="107"/>
      <c r="DPD572" s="107"/>
      <c r="DPE572" s="107"/>
      <c r="DPF572" s="107"/>
      <c r="DPG572" s="107"/>
      <c r="DPH572" s="107"/>
      <c r="DPI572" s="107"/>
      <c r="DPJ572" s="107"/>
      <c r="DPK572" s="107"/>
      <c r="DPL572" s="107"/>
      <c r="DPM572" s="107"/>
      <c r="DPN572" s="107"/>
      <c r="DPO572" s="107"/>
      <c r="DPP572" s="107"/>
      <c r="DPQ572" s="107"/>
      <c r="DPR572" s="107"/>
      <c r="DPS572" s="107"/>
      <c r="DPT572" s="107"/>
      <c r="DPU572" s="107"/>
      <c r="DPV572" s="107"/>
      <c r="DPW572" s="107"/>
      <c r="DPX572" s="107"/>
      <c r="DPY572" s="107"/>
      <c r="DPZ572" s="107"/>
      <c r="DQA572" s="107"/>
      <c r="DQB572" s="107"/>
      <c r="DQC572" s="107"/>
      <c r="DQD572" s="107"/>
      <c r="DQE572" s="107"/>
      <c r="DQF572" s="107"/>
      <c r="DQG572" s="107"/>
      <c r="DQH572" s="107"/>
      <c r="DQI572" s="107"/>
      <c r="DQJ572" s="107"/>
      <c r="DQK572" s="107"/>
      <c r="DQL572" s="107"/>
      <c r="DQM572" s="107"/>
      <c r="DQN572" s="107"/>
      <c r="DQO572" s="107"/>
      <c r="DQP572" s="107"/>
      <c r="DQQ572" s="107"/>
      <c r="DQR572" s="107"/>
      <c r="DQS572" s="107"/>
      <c r="DQT572" s="107"/>
      <c r="DQU572" s="107"/>
      <c r="DQV572" s="107"/>
      <c r="DQW572" s="107"/>
      <c r="DQX572" s="107"/>
      <c r="DQY572" s="107"/>
      <c r="DQZ572" s="107"/>
      <c r="DRA572" s="107"/>
      <c r="DRB572" s="107"/>
      <c r="DRC572" s="107"/>
      <c r="DRD572" s="107"/>
      <c r="DRE572" s="107"/>
      <c r="DRF572" s="107"/>
      <c r="DRG572" s="107"/>
      <c r="DRH572" s="107"/>
      <c r="DRI572" s="107"/>
      <c r="DRJ572" s="107"/>
      <c r="DRK572" s="107"/>
      <c r="DRL572" s="107"/>
      <c r="DRM572" s="107"/>
      <c r="DRN572" s="107"/>
      <c r="DRO572" s="107"/>
      <c r="DRP572" s="107"/>
      <c r="DRQ572" s="107"/>
      <c r="DRR572" s="107"/>
      <c r="DRS572" s="107"/>
      <c r="DRT572" s="107"/>
      <c r="DRU572" s="107"/>
      <c r="DRV572" s="107"/>
      <c r="DRW572" s="107"/>
      <c r="DRX572" s="107"/>
      <c r="DRY572" s="107"/>
      <c r="DRZ572" s="107"/>
      <c r="DSA572" s="107"/>
      <c r="DSB572" s="107"/>
      <c r="DSC572" s="107"/>
      <c r="DSD572" s="107"/>
      <c r="DSE572" s="107"/>
      <c r="DSF572" s="107"/>
      <c r="DSG572" s="107"/>
      <c r="DSH572" s="107"/>
      <c r="DSI572" s="107"/>
      <c r="DSJ572" s="107"/>
      <c r="DSK572" s="107"/>
      <c r="DSL572" s="107"/>
      <c r="DSM572" s="107"/>
      <c r="DSN572" s="107"/>
      <c r="DSO572" s="107"/>
      <c r="DSP572" s="107"/>
      <c r="DSQ572" s="107"/>
      <c r="DSR572" s="107"/>
      <c r="DSS572" s="107"/>
      <c r="DST572" s="107"/>
      <c r="DSU572" s="107"/>
      <c r="DSV572" s="107"/>
      <c r="DSW572" s="107"/>
      <c r="DSX572" s="107"/>
      <c r="DSY572" s="107"/>
      <c r="DSZ572" s="107"/>
      <c r="DTA572" s="107"/>
      <c r="DTB572" s="107"/>
      <c r="DTC572" s="107"/>
      <c r="DTD572" s="107"/>
      <c r="DTE572" s="107"/>
      <c r="DTF572" s="107"/>
      <c r="DTG572" s="107"/>
      <c r="DTH572" s="107"/>
      <c r="DTI572" s="107"/>
      <c r="DTJ572" s="107"/>
      <c r="DTK572" s="107"/>
      <c r="DTL572" s="107"/>
      <c r="DTM572" s="107"/>
      <c r="DTN572" s="107"/>
      <c r="DTO572" s="107"/>
      <c r="DTP572" s="107"/>
      <c r="DTQ572" s="107"/>
      <c r="DTR572" s="107"/>
      <c r="DTS572" s="107"/>
      <c r="DTT572" s="107"/>
      <c r="DTU572" s="107"/>
      <c r="DTV572" s="107"/>
      <c r="DTW572" s="107"/>
      <c r="DTX572" s="107"/>
      <c r="DTY572" s="107"/>
      <c r="DTZ572" s="107"/>
      <c r="DUA572" s="107"/>
      <c r="DUB572" s="107"/>
      <c r="DUC572" s="107"/>
      <c r="DUD572" s="107"/>
      <c r="DUE572" s="107"/>
      <c r="DUF572" s="107"/>
      <c r="DUG572" s="107"/>
      <c r="DUH572" s="107"/>
      <c r="DUI572" s="107"/>
      <c r="DUJ572" s="107"/>
      <c r="DUK572" s="107"/>
      <c r="DUL572" s="107"/>
      <c r="DUM572" s="107"/>
      <c r="DUN572" s="107"/>
      <c r="DUO572" s="107"/>
      <c r="DUP572" s="107"/>
      <c r="DUQ572" s="107"/>
      <c r="DUR572" s="107"/>
      <c r="DUS572" s="107"/>
      <c r="DUT572" s="107"/>
      <c r="DUU572" s="107"/>
      <c r="DUV572" s="107"/>
      <c r="DUW572" s="107"/>
      <c r="DUX572" s="107"/>
      <c r="DUY572" s="107"/>
      <c r="DUZ572" s="107"/>
      <c r="DVA572" s="107"/>
      <c r="DVB572" s="107"/>
      <c r="DVC572" s="107"/>
      <c r="DVD572" s="107"/>
      <c r="DVE572" s="107"/>
      <c r="DVF572" s="107"/>
      <c r="DVG572" s="107"/>
      <c r="DVH572" s="107"/>
      <c r="DVI572" s="107"/>
      <c r="DVJ572" s="107"/>
      <c r="DVK572" s="107"/>
      <c r="DVL572" s="107"/>
      <c r="DVM572" s="107"/>
      <c r="DVN572" s="107"/>
      <c r="DVO572" s="107"/>
      <c r="DVP572" s="107"/>
      <c r="DVQ572" s="107"/>
      <c r="DVR572" s="107"/>
      <c r="DVS572" s="107"/>
      <c r="DVT572" s="107"/>
      <c r="DVU572" s="107"/>
      <c r="DVV572" s="107"/>
      <c r="DVW572" s="107"/>
      <c r="DVX572" s="107"/>
      <c r="DVY572" s="107"/>
      <c r="DVZ572" s="107"/>
      <c r="DWA572" s="107"/>
      <c r="DWB572" s="107"/>
      <c r="DWC572" s="107"/>
      <c r="DWD572" s="107"/>
      <c r="DWE572" s="107"/>
      <c r="DWF572" s="107"/>
      <c r="DWG572" s="107"/>
      <c r="DWH572" s="107"/>
      <c r="DWI572" s="107"/>
      <c r="DWJ572" s="107"/>
      <c r="DWK572" s="107"/>
      <c r="DWL572" s="107"/>
      <c r="DWM572" s="107"/>
      <c r="DWN572" s="107"/>
      <c r="DWO572" s="107"/>
      <c r="DWP572" s="107"/>
      <c r="DWQ572" s="107"/>
      <c r="DWR572" s="107"/>
      <c r="DWS572" s="107"/>
      <c r="DWT572" s="107"/>
      <c r="DWU572" s="107"/>
      <c r="DWV572" s="107"/>
      <c r="DWW572" s="107"/>
      <c r="DWX572" s="107"/>
      <c r="DWY572" s="107"/>
      <c r="DWZ572" s="107"/>
      <c r="DXA572" s="107"/>
      <c r="DXB572" s="107"/>
      <c r="DXC572" s="107"/>
      <c r="DXD572" s="107"/>
      <c r="DXE572" s="107"/>
      <c r="DXF572" s="107"/>
      <c r="DXG572" s="107"/>
      <c r="DXH572" s="107"/>
      <c r="DXI572" s="107"/>
      <c r="DXJ572" s="107"/>
      <c r="DXK572" s="107"/>
      <c r="DXL572" s="107"/>
      <c r="DXM572" s="107"/>
      <c r="DXN572" s="107"/>
      <c r="DXO572" s="107"/>
      <c r="DXP572" s="107"/>
      <c r="DXQ572" s="107"/>
      <c r="DXR572" s="107"/>
      <c r="DXS572" s="107"/>
      <c r="DXT572" s="107"/>
      <c r="DXU572" s="107"/>
      <c r="DXV572" s="107"/>
      <c r="DXW572" s="107"/>
      <c r="DXX572" s="107"/>
      <c r="DXY572" s="107"/>
      <c r="DXZ572" s="107"/>
      <c r="DYA572" s="107"/>
      <c r="DYB572" s="107"/>
      <c r="DYC572" s="107"/>
      <c r="DYD572" s="107"/>
      <c r="DYE572" s="107"/>
      <c r="DYF572" s="107"/>
      <c r="DYG572" s="107"/>
      <c r="DYH572" s="107"/>
      <c r="DYI572" s="107"/>
      <c r="DYJ572" s="107"/>
      <c r="DYK572" s="107"/>
      <c r="DYL572" s="107"/>
      <c r="DYM572" s="107"/>
      <c r="DYN572" s="107"/>
      <c r="DYO572" s="107"/>
      <c r="DYP572" s="107"/>
      <c r="DYQ572" s="107"/>
      <c r="DYR572" s="107"/>
      <c r="DYS572" s="107"/>
      <c r="DYT572" s="107"/>
      <c r="DYU572" s="107"/>
      <c r="DYV572" s="107"/>
      <c r="DYW572" s="107"/>
      <c r="DYX572" s="107"/>
      <c r="DYY572" s="107"/>
      <c r="DYZ572" s="107"/>
      <c r="DZA572" s="107"/>
      <c r="DZB572" s="107"/>
      <c r="DZC572" s="107"/>
      <c r="DZD572" s="107"/>
      <c r="DZE572" s="107"/>
      <c r="DZF572" s="107"/>
      <c r="DZG572" s="107"/>
      <c r="DZH572" s="107"/>
      <c r="DZI572" s="107"/>
      <c r="DZJ572" s="107"/>
      <c r="DZK572" s="107"/>
      <c r="DZL572" s="107"/>
      <c r="DZM572" s="107"/>
      <c r="DZN572" s="107"/>
      <c r="DZO572" s="107"/>
      <c r="DZP572" s="107"/>
      <c r="DZQ572" s="107"/>
      <c r="DZR572" s="107"/>
      <c r="DZS572" s="107"/>
      <c r="DZT572" s="107"/>
      <c r="DZU572" s="107"/>
      <c r="DZV572" s="107"/>
      <c r="DZW572" s="107"/>
      <c r="DZX572" s="107"/>
      <c r="DZY572" s="107"/>
      <c r="DZZ572" s="107"/>
      <c r="EAA572" s="107"/>
      <c r="EAB572" s="107"/>
      <c r="EAC572" s="107"/>
      <c r="EAD572" s="107"/>
      <c r="EAE572" s="107"/>
      <c r="EAF572" s="107"/>
      <c r="EAG572" s="107"/>
      <c r="EAH572" s="107"/>
      <c r="EAI572" s="107"/>
      <c r="EAJ572" s="107"/>
      <c r="EAK572" s="107"/>
      <c r="EAL572" s="107"/>
      <c r="EAM572" s="107"/>
      <c r="EAN572" s="107"/>
      <c r="EAO572" s="107"/>
      <c r="EAP572" s="107"/>
      <c r="EAQ572" s="107"/>
      <c r="EAR572" s="107"/>
      <c r="EAS572" s="107"/>
      <c r="EAT572" s="107"/>
      <c r="EAU572" s="107"/>
      <c r="EAV572" s="107"/>
      <c r="EAW572" s="107"/>
      <c r="EAX572" s="107"/>
      <c r="EAY572" s="107"/>
      <c r="EAZ572" s="107"/>
      <c r="EBA572" s="107"/>
      <c r="EBB572" s="107"/>
      <c r="EBC572" s="107"/>
      <c r="EBD572" s="107"/>
      <c r="EBE572" s="107"/>
      <c r="EBF572" s="107"/>
      <c r="EBG572" s="107"/>
      <c r="EBH572" s="107"/>
      <c r="EBI572" s="107"/>
      <c r="EBJ572" s="107"/>
      <c r="EBK572" s="107"/>
      <c r="EBL572" s="107"/>
      <c r="EBM572" s="107"/>
      <c r="EBN572" s="107"/>
      <c r="EBO572" s="107"/>
      <c r="EBP572" s="107"/>
      <c r="EBQ572" s="107"/>
      <c r="EBR572" s="107"/>
      <c r="EBS572" s="107"/>
      <c r="EBT572" s="107"/>
      <c r="EBU572" s="107"/>
      <c r="EBV572" s="107"/>
      <c r="EBW572" s="107"/>
      <c r="EBX572" s="107"/>
      <c r="EBY572" s="107"/>
      <c r="EBZ572" s="107"/>
      <c r="ECA572" s="107"/>
      <c r="ECB572" s="107"/>
      <c r="ECC572" s="107"/>
      <c r="ECD572" s="107"/>
      <c r="ECE572" s="107"/>
      <c r="ECF572" s="107"/>
      <c r="ECG572" s="107"/>
      <c r="ECH572" s="107"/>
      <c r="ECI572" s="107"/>
      <c r="ECJ572" s="107"/>
      <c r="ECK572" s="107"/>
      <c r="ECL572" s="107"/>
      <c r="ECM572" s="107"/>
      <c r="ECN572" s="107"/>
      <c r="ECO572" s="107"/>
      <c r="ECP572" s="107"/>
      <c r="ECQ572" s="107"/>
      <c r="ECR572" s="107"/>
      <c r="ECS572" s="107"/>
      <c r="ECT572" s="107"/>
      <c r="ECU572" s="107"/>
      <c r="ECV572" s="107"/>
      <c r="ECW572" s="107"/>
      <c r="ECX572" s="107"/>
      <c r="ECY572" s="107"/>
      <c r="ECZ572" s="107"/>
      <c r="EDA572" s="107"/>
      <c r="EDB572" s="107"/>
      <c r="EDC572" s="107"/>
      <c r="EDD572" s="107"/>
      <c r="EDE572" s="107"/>
      <c r="EDF572" s="107"/>
      <c r="EDG572" s="107"/>
      <c r="EDH572" s="107"/>
      <c r="EDI572" s="107"/>
      <c r="EDJ572" s="107"/>
      <c r="EDK572" s="107"/>
      <c r="EDL572" s="107"/>
      <c r="EDM572" s="107"/>
      <c r="EDN572" s="107"/>
      <c r="EDO572" s="107"/>
      <c r="EDP572" s="107"/>
      <c r="EDQ572" s="107"/>
      <c r="EDR572" s="107"/>
      <c r="EDS572" s="107"/>
      <c r="EDT572" s="107"/>
      <c r="EDU572" s="107"/>
      <c r="EDV572" s="107"/>
      <c r="EDW572" s="107"/>
      <c r="EDX572" s="107"/>
      <c r="EDY572" s="107"/>
      <c r="EDZ572" s="107"/>
      <c r="EEA572" s="107"/>
      <c r="EEB572" s="107"/>
      <c r="EEC572" s="107"/>
      <c r="EED572" s="107"/>
      <c r="EEE572" s="107"/>
      <c r="EEF572" s="107"/>
      <c r="EEG572" s="107"/>
      <c r="EEH572" s="107"/>
      <c r="EEI572" s="107"/>
      <c r="EEJ572" s="107"/>
      <c r="EEK572" s="107"/>
      <c r="EEL572" s="107"/>
      <c r="EEM572" s="107"/>
      <c r="EEN572" s="107"/>
      <c r="EEO572" s="107"/>
      <c r="EEP572" s="107"/>
      <c r="EEQ572" s="107"/>
      <c r="EER572" s="107"/>
      <c r="EES572" s="107"/>
      <c r="EET572" s="107"/>
      <c r="EEU572" s="107"/>
      <c r="EEV572" s="107"/>
      <c r="EEW572" s="107"/>
      <c r="EEX572" s="107"/>
      <c r="EEY572" s="107"/>
      <c r="EEZ572" s="107"/>
      <c r="EFA572" s="107"/>
      <c r="EFB572" s="107"/>
      <c r="EFC572" s="107"/>
      <c r="EFD572" s="107"/>
      <c r="EFE572" s="107"/>
      <c r="EFF572" s="107"/>
      <c r="EFG572" s="107"/>
      <c r="EFH572" s="107"/>
      <c r="EFI572" s="107"/>
      <c r="EFJ572" s="107"/>
      <c r="EFK572" s="107"/>
      <c r="EFL572" s="107"/>
      <c r="EFM572" s="107"/>
      <c r="EFN572" s="107"/>
      <c r="EFO572" s="107"/>
      <c r="EFP572" s="107"/>
      <c r="EFQ572" s="107"/>
      <c r="EFR572" s="107"/>
      <c r="EFS572" s="107"/>
      <c r="EFT572" s="107"/>
      <c r="EFU572" s="107"/>
      <c r="EFV572" s="107"/>
      <c r="EFW572" s="107"/>
      <c r="EFX572" s="107"/>
      <c r="EFY572" s="107"/>
      <c r="EFZ572" s="107"/>
      <c r="EGA572" s="107"/>
      <c r="EGB572" s="107"/>
      <c r="EGC572" s="107"/>
      <c r="EGD572" s="107"/>
      <c r="EGE572" s="107"/>
      <c r="EGF572" s="107"/>
      <c r="EGG572" s="107"/>
      <c r="EGH572" s="107"/>
      <c r="EGI572" s="107"/>
      <c r="EGJ572" s="107"/>
      <c r="EGK572" s="107"/>
      <c r="EGL572" s="107"/>
      <c r="EGM572" s="107"/>
      <c r="EGN572" s="107"/>
      <c r="EGO572" s="107"/>
      <c r="EGP572" s="107"/>
      <c r="EGQ572" s="107"/>
      <c r="EGR572" s="107"/>
      <c r="EGS572" s="107"/>
      <c r="EGT572" s="107"/>
      <c r="EGU572" s="107"/>
      <c r="EGV572" s="107"/>
      <c r="EGW572" s="107"/>
      <c r="EGX572" s="107"/>
      <c r="EGY572" s="107"/>
      <c r="EGZ572" s="107"/>
      <c r="EHA572" s="107"/>
      <c r="EHB572" s="107"/>
      <c r="EHC572" s="107"/>
      <c r="EHD572" s="107"/>
      <c r="EHE572" s="107"/>
      <c r="EHF572" s="107"/>
      <c r="EHG572" s="107"/>
      <c r="EHH572" s="107"/>
      <c r="EHI572" s="107"/>
      <c r="EHJ572" s="107"/>
      <c r="EHK572" s="107"/>
      <c r="EHL572" s="107"/>
      <c r="EHM572" s="107"/>
      <c r="EHN572" s="107"/>
      <c r="EHO572" s="107"/>
      <c r="EHP572" s="107"/>
      <c r="EHQ572" s="107"/>
      <c r="EHR572" s="107"/>
      <c r="EHS572" s="107"/>
      <c r="EHT572" s="107"/>
      <c r="EHU572" s="107"/>
      <c r="EHV572" s="107"/>
      <c r="EHW572" s="107"/>
      <c r="EHX572" s="107"/>
      <c r="EHY572" s="107"/>
      <c r="EHZ572" s="107"/>
      <c r="EIA572" s="107"/>
      <c r="EIB572" s="107"/>
      <c r="EIC572" s="107"/>
      <c r="EID572" s="107"/>
      <c r="EIE572" s="107"/>
      <c r="EIF572" s="107"/>
      <c r="EIG572" s="107"/>
      <c r="EIH572" s="107"/>
      <c r="EII572" s="107"/>
      <c r="EIJ572" s="107"/>
      <c r="EIK572" s="107"/>
      <c r="EIL572" s="107"/>
      <c r="EIM572" s="107"/>
      <c r="EIN572" s="107"/>
      <c r="EIO572" s="107"/>
      <c r="EIP572" s="107"/>
      <c r="EIQ572" s="107"/>
      <c r="EIR572" s="107"/>
      <c r="EIS572" s="107"/>
      <c r="EIT572" s="107"/>
      <c r="EIU572" s="107"/>
      <c r="EIV572" s="107"/>
      <c r="EIW572" s="107"/>
      <c r="EIX572" s="107"/>
      <c r="EIY572" s="107"/>
      <c r="EIZ572" s="107"/>
      <c r="EJA572" s="107"/>
      <c r="EJB572" s="107"/>
      <c r="EJC572" s="107"/>
      <c r="EJD572" s="107"/>
      <c r="EJE572" s="107"/>
      <c r="EJF572" s="107"/>
      <c r="EJG572" s="107"/>
      <c r="EJH572" s="107"/>
      <c r="EJI572" s="107"/>
      <c r="EJJ572" s="107"/>
      <c r="EJK572" s="107"/>
      <c r="EJL572" s="107"/>
      <c r="EJM572" s="107"/>
      <c r="EJN572" s="107"/>
      <c r="EJO572" s="107"/>
      <c r="EJP572" s="107"/>
      <c r="EJQ572" s="107"/>
      <c r="EJR572" s="107"/>
      <c r="EJS572" s="107"/>
      <c r="EJT572" s="107"/>
      <c r="EJU572" s="107"/>
      <c r="EJV572" s="107"/>
      <c r="EJW572" s="107"/>
      <c r="EJX572" s="107"/>
      <c r="EJY572" s="107"/>
      <c r="EJZ572" s="107"/>
      <c r="EKA572" s="107"/>
      <c r="EKB572" s="107"/>
      <c r="EKC572" s="107"/>
      <c r="EKD572" s="107"/>
      <c r="EKE572" s="107"/>
      <c r="EKF572" s="107"/>
      <c r="EKG572" s="107"/>
      <c r="EKH572" s="107"/>
      <c r="EKI572" s="107"/>
      <c r="EKJ572" s="107"/>
      <c r="EKK572" s="107"/>
      <c r="EKL572" s="107"/>
      <c r="EKM572" s="107"/>
      <c r="EKN572" s="107"/>
      <c r="EKO572" s="107"/>
      <c r="EKP572" s="107"/>
      <c r="EKQ572" s="107"/>
      <c r="EKR572" s="107"/>
      <c r="EKS572" s="107"/>
      <c r="EKT572" s="107"/>
      <c r="EKU572" s="107"/>
      <c r="EKV572" s="107"/>
      <c r="EKW572" s="107"/>
      <c r="EKX572" s="107"/>
      <c r="EKY572" s="107"/>
      <c r="EKZ572" s="107"/>
      <c r="ELA572" s="107"/>
      <c r="ELB572" s="107"/>
      <c r="ELC572" s="107"/>
      <c r="ELD572" s="107"/>
      <c r="ELE572" s="107"/>
      <c r="ELF572" s="107"/>
      <c r="ELG572" s="107"/>
      <c r="ELH572" s="107"/>
      <c r="ELI572" s="107"/>
      <c r="ELJ572" s="107"/>
      <c r="ELK572" s="107"/>
      <c r="ELL572" s="107"/>
      <c r="ELM572" s="107"/>
      <c r="ELN572" s="107"/>
      <c r="ELO572" s="107"/>
      <c r="ELP572" s="107"/>
      <c r="ELQ572" s="107"/>
      <c r="ELR572" s="107"/>
      <c r="ELS572" s="107"/>
      <c r="ELT572" s="107"/>
      <c r="ELU572" s="107"/>
      <c r="ELV572" s="107"/>
      <c r="ELW572" s="107"/>
      <c r="ELX572" s="107"/>
      <c r="ELY572" s="107"/>
      <c r="ELZ572" s="107"/>
      <c r="EMA572" s="107"/>
      <c r="EMB572" s="107"/>
      <c r="EMC572" s="107"/>
      <c r="EMD572" s="107"/>
      <c r="EME572" s="107"/>
      <c r="EMF572" s="107"/>
      <c r="EMG572" s="107"/>
      <c r="EMH572" s="107"/>
      <c r="EMI572" s="107"/>
      <c r="EMJ572" s="107"/>
      <c r="EMK572" s="107"/>
      <c r="EML572" s="107"/>
      <c r="EMM572" s="107"/>
      <c r="EMN572" s="107"/>
      <c r="EMO572" s="107"/>
      <c r="EMP572" s="107"/>
      <c r="EMQ572" s="107"/>
      <c r="EMR572" s="107"/>
      <c r="EMS572" s="107"/>
      <c r="EMT572" s="107"/>
      <c r="EMU572" s="107"/>
      <c r="EMV572" s="107"/>
      <c r="EMW572" s="107"/>
      <c r="EMX572" s="107"/>
      <c r="EMY572" s="107"/>
      <c r="EMZ572" s="107"/>
      <c r="ENA572" s="107"/>
      <c r="ENB572" s="107"/>
      <c r="ENC572" s="107"/>
      <c r="END572" s="107"/>
      <c r="ENE572" s="107"/>
      <c r="ENF572" s="107"/>
      <c r="ENG572" s="107"/>
      <c r="ENH572" s="107"/>
      <c r="ENI572" s="107"/>
      <c r="ENJ572" s="107"/>
      <c r="ENK572" s="107"/>
      <c r="ENL572" s="107"/>
      <c r="ENM572" s="107"/>
      <c r="ENN572" s="107"/>
      <c r="ENO572" s="107"/>
      <c r="ENP572" s="107"/>
      <c r="ENQ572" s="107"/>
      <c r="ENR572" s="107"/>
      <c r="ENS572" s="107"/>
      <c r="ENT572" s="107"/>
      <c r="ENU572" s="107"/>
      <c r="ENV572" s="107"/>
      <c r="ENW572" s="107"/>
      <c r="ENX572" s="107"/>
      <c r="ENY572" s="107"/>
      <c r="ENZ572" s="107"/>
      <c r="EOA572" s="107"/>
      <c r="EOB572" s="107"/>
      <c r="EOC572" s="107"/>
      <c r="EOD572" s="107"/>
      <c r="EOE572" s="107"/>
      <c r="EOF572" s="107"/>
      <c r="EOG572" s="107"/>
      <c r="EOH572" s="107"/>
      <c r="EOI572" s="107"/>
      <c r="EOJ572" s="107"/>
      <c r="EOK572" s="107"/>
      <c r="EOL572" s="107"/>
      <c r="EOM572" s="107"/>
      <c r="EON572" s="107"/>
      <c r="EOO572" s="107"/>
      <c r="EOP572" s="107"/>
      <c r="EOQ572" s="107"/>
      <c r="EOR572" s="107"/>
      <c r="EOS572" s="107"/>
      <c r="EOT572" s="107"/>
      <c r="EOU572" s="107"/>
      <c r="EOV572" s="107"/>
      <c r="EOW572" s="107"/>
      <c r="EOX572" s="107"/>
      <c r="EOY572" s="107"/>
      <c r="EOZ572" s="107"/>
      <c r="EPA572" s="107"/>
      <c r="EPB572" s="107"/>
      <c r="EPC572" s="107"/>
      <c r="EPD572" s="107"/>
      <c r="EPE572" s="107"/>
      <c r="EPF572" s="107"/>
      <c r="EPG572" s="107"/>
      <c r="EPH572" s="107"/>
      <c r="EPI572" s="107"/>
      <c r="EPJ572" s="107"/>
      <c r="EPK572" s="107"/>
      <c r="EPL572" s="107"/>
      <c r="EPM572" s="107"/>
      <c r="EPN572" s="107"/>
      <c r="EPO572" s="107"/>
      <c r="EPP572" s="107"/>
      <c r="EPQ572" s="107"/>
      <c r="EPR572" s="107"/>
      <c r="EPS572" s="107"/>
      <c r="EPT572" s="107"/>
      <c r="EPU572" s="107"/>
      <c r="EPV572" s="107"/>
      <c r="EPW572" s="107"/>
      <c r="EPX572" s="107"/>
      <c r="EPY572" s="107"/>
      <c r="EPZ572" s="107"/>
      <c r="EQA572" s="107"/>
      <c r="EQB572" s="107"/>
      <c r="EQC572" s="107"/>
      <c r="EQD572" s="107"/>
      <c r="EQE572" s="107"/>
      <c r="EQF572" s="107"/>
      <c r="EQG572" s="107"/>
      <c r="EQH572" s="107"/>
      <c r="EQI572" s="107"/>
      <c r="EQJ572" s="107"/>
      <c r="EQK572" s="107"/>
      <c r="EQL572" s="107"/>
      <c r="EQM572" s="107"/>
      <c r="EQN572" s="107"/>
      <c r="EQO572" s="107"/>
      <c r="EQP572" s="107"/>
      <c r="EQQ572" s="107"/>
      <c r="EQR572" s="107"/>
      <c r="EQS572" s="107"/>
      <c r="EQT572" s="107"/>
      <c r="EQU572" s="107"/>
      <c r="EQV572" s="107"/>
      <c r="EQW572" s="107"/>
      <c r="EQX572" s="107"/>
      <c r="EQY572" s="107"/>
      <c r="EQZ572" s="107"/>
      <c r="ERA572" s="107"/>
      <c r="ERB572" s="107"/>
      <c r="ERC572" s="107"/>
      <c r="ERD572" s="107"/>
      <c r="ERE572" s="107"/>
      <c r="ERF572" s="107"/>
      <c r="ERG572" s="107"/>
      <c r="ERH572" s="107"/>
      <c r="ERI572" s="107"/>
      <c r="ERJ572" s="107"/>
      <c r="ERK572" s="107"/>
      <c r="ERL572" s="107"/>
      <c r="ERM572" s="107"/>
      <c r="ERN572" s="107"/>
      <c r="ERO572" s="107"/>
      <c r="ERP572" s="107"/>
      <c r="ERQ572" s="107"/>
      <c r="ERR572" s="107"/>
      <c r="ERS572" s="107"/>
      <c r="ERT572" s="107"/>
      <c r="ERU572" s="107"/>
      <c r="ERV572" s="107"/>
      <c r="ERW572" s="107"/>
      <c r="ERX572" s="107"/>
      <c r="ERY572" s="107"/>
      <c r="ERZ572" s="107"/>
      <c r="ESA572" s="107"/>
      <c r="ESB572" s="107"/>
      <c r="ESC572" s="107"/>
      <c r="ESD572" s="107"/>
      <c r="ESE572" s="107"/>
      <c r="ESF572" s="107"/>
      <c r="ESG572" s="107"/>
      <c r="ESH572" s="107"/>
      <c r="ESI572" s="107"/>
      <c r="ESJ572" s="107"/>
      <c r="ESK572" s="107"/>
      <c r="ESL572" s="107"/>
      <c r="ESM572" s="107"/>
      <c r="ESN572" s="107"/>
      <c r="ESO572" s="107"/>
      <c r="ESP572" s="107"/>
      <c r="ESQ572" s="107"/>
      <c r="ESR572" s="107"/>
      <c r="ESS572" s="107"/>
      <c r="EST572" s="107"/>
      <c r="ESU572" s="107"/>
      <c r="ESV572" s="107"/>
      <c r="ESW572" s="107"/>
      <c r="ESX572" s="107"/>
      <c r="ESY572" s="107"/>
      <c r="ESZ572" s="107"/>
      <c r="ETA572" s="107"/>
      <c r="ETB572" s="107"/>
      <c r="ETC572" s="107"/>
      <c r="ETD572" s="107"/>
      <c r="ETE572" s="107"/>
      <c r="ETF572" s="107"/>
      <c r="ETG572" s="107"/>
      <c r="ETH572" s="107"/>
      <c r="ETI572" s="107"/>
      <c r="ETJ572" s="107"/>
      <c r="ETK572" s="107"/>
      <c r="ETL572" s="107"/>
      <c r="ETM572" s="107"/>
      <c r="ETN572" s="107"/>
      <c r="ETO572" s="107"/>
      <c r="ETP572" s="107"/>
      <c r="ETQ572" s="107"/>
      <c r="ETR572" s="107"/>
      <c r="ETS572" s="107"/>
      <c r="ETT572" s="107"/>
      <c r="ETU572" s="107"/>
      <c r="ETV572" s="107"/>
      <c r="ETW572" s="107"/>
      <c r="ETX572" s="107"/>
      <c r="ETY572" s="107"/>
      <c r="ETZ572" s="107"/>
      <c r="EUA572" s="107"/>
      <c r="EUB572" s="107"/>
      <c r="EUC572" s="107"/>
      <c r="EUD572" s="107"/>
      <c r="EUE572" s="107"/>
      <c r="EUF572" s="107"/>
      <c r="EUG572" s="107"/>
      <c r="EUH572" s="107"/>
      <c r="EUI572" s="107"/>
      <c r="EUJ572" s="107"/>
      <c r="EUK572" s="107"/>
      <c r="EUL572" s="107"/>
      <c r="EUM572" s="107"/>
      <c r="EUN572" s="107"/>
      <c r="EUO572" s="107"/>
      <c r="EUP572" s="107"/>
      <c r="EUQ572" s="107"/>
      <c r="EUR572" s="107"/>
      <c r="EUS572" s="107"/>
      <c r="EUT572" s="107"/>
      <c r="EUU572" s="107"/>
      <c r="EUV572" s="107"/>
      <c r="EUW572" s="107"/>
      <c r="EUX572" s="107"/>
      <c r="EUY572" s="107"/>
      <c r="EUZ572" s="107"/>
      <c r="EVA572" s="107"/>
      <c r="EVB572" s="107"/>
      <c r="EVC572" s="107"/>
      <c r="EVD572" s="107"/>
      <c r="EVE572" s="107"/>
      <c r="EVF572" s="107"/>
      <c r="EVG572" s="107"/>
      <c r="EVH572" s="107"/>
      <c r="EVI572" s="107"/>
      <c r="EVJ572" s="107"/>
      <c r="EVK572" s="107"/>
      <c r="EVL572" s="107"/>
      <c r="EVM572" s="107"/>
      <c r="EVN572" s="107"/>
      <c r="EVO572" s="107"/>
      <c r="EVP572" s="107"/>
      <c r="EVQ572" s="107"/>
      <c r="EVR572" s="107"/>
      <c r="EVS572" s="107"/>
      <c r="EVT572" s="107"/>
      <c r="EVU572" s="107"/>
      <c r="EVV572" s="107"/>
      <c r="EVW572" s="107"/>
      <c r="EVX572" s="107"/>
      <c r="EVY572" s="107"/>
      <c r="EVZ572" s="107"/>
      <c r="EWA572" s="107"/>
      <c r="EWB572" s="107"/>
      <c r="EWC572" s="107"/>
      <c r="EWD572" s="107"/>
      <c r="EWE572" s="107"/>
      <c r="EWF572" s="107"/>
      <c r="EWG572" s="107"/>
      <c r="EWH572" s="107"/>
      <c r="EWI572" s="107"/>
      <c r="EWJ572" s="107"/>
      <c r="EWK572" s="107"/>
      <c r="EWL572" s="107"/>
      <c r="EWM572" s="107"/>
      <c r="EWN572" s="107"/>
      <c r="EWO572" s="107"/>
      <c r="EWP572" s="107"/>
      <c r="EWQ572" s="107"/>
      <c r="EWR572" s="107"/>
      <c r="EWS572" s="107"/>
      <c r="EWT572" s="107"/>
      <c r="EWU572" s="107"/>
      <c r="EWV572" s="107"/>
      <c r="EWW572" s="107"/>
      <c r="EWX572" s="107"/>
      <c r="EWY572" s="107"/>
      <c r="EWZ572" s="107"/>
      <c r="EXA572" s="107"/>
      <c r="EXB572" s="107"/>
      <c r="EXC572" s="107"/>
      <c r="EXD572" s="107"/>
      <c r="EXE572" s="107"/>
      <c r="EXF572" s="107"/>
      <c r="EXG572" s="107"/>
      <c r="EXH572" s="107"/>
      <c r="EXI572" s="107"/>
      <c r="EXJ572" s="107"/>
      <c r="EXK572" s="107"/>
      <c r="EXL572" s="107"/>
      <c r="EXM572" s="107"/>
      <c r="EXN572" s="107"/>
      <c r="EXO572" s="107"/>
      <c r="EXP572" s="107"/>
      <c r="EXQ572" s="107"/>
      <c r="EXR572" s="107"/>
      <c r="EXS572" s="107"/>
      <c r="EXT572" s="107"/>
      <c r="EXU572" s="107"/>
      <c r="EXV572" s="107"/>
      <c r="EXW572" s="107"/>
      <c r="EXX572" s="107"/>
      <c r="EXY572" s="107"/>
      <c r="EXZ572" s="107"/>
      <c r="EYA572" s="107"/>
      <c r="EYB572" s="107"/>
      <c r="EYC572" s="107"/>
      <c r="EYD572" s="107"/>
      <c r="EYE572" s="107"/>
      <c r="EYF572" s="107"/>
      <c r="EYG572" s="107"/>
      <c r="EYH572" s="107"/>
      <c r="EYI572" s="107"/>
      <c r="EYJ572" s="107"/>
      <c r="EYK572" s="107"/>
      <c r="EYL572" s="107"/>
      <c r="EYM572" s="107"/>
      <c r="EYN572" s="107"/>
      <c r="EYO572" s="107"/>
      <c r="EYP572" s="107"/>
      <c r="EYQ572" s="107"/>
      <c r="EYR572" s="107"/>
      <c r="EYS572" s="107"/>
      <c r="EYT572" s="107"/>
      <c r="EYU572" s="107"/>
      <c r="EYV572" s="107"/>
      <c r="EYW572" s="107"/>
      <c r="EYX572" s="107"/>
      <c r="EYY572" s="107"/>
      <c r="EYZ572" s="107"/>
      <c r="EZA572" s="107"/>
      <c r="EZB572" s="107"/>
      <c r="EZC572" s="107"/>
      <c r="EZD572" s="107"/>
      <c r="EZE572" s="107"/>
      <c r="EZF572" s="107"/>
      <c r="EZG572" s="107"/>
      <c r="EZH572" s="107"/>
      <c r="EZI572" s="107"/>
      <c r="EZJ572" s="107"/>
      <c r="EZK572" s="107"/>
      <c r="EZL572" s="107"/>
      <c r="EZM572" s="107"/>
      <c r="EZN572" s="107"/>
      <c r="EZO572" s="107"/>
      <c r="EZP572" s="107"/>
      <c r="EZQ572" s="107"/>
      <c r="EZR572" s="107"/>
      <c r="EZS572" s="107"/>
      <c r="EZT572" s="107"/>
      <c r="EZU572" s="107"/>
      <c r="EZV572" s="107"/>
      <c r="EZW572" s="107"/>
      <c r="EZX572" s="107"/>
      <c r="EZY572" s="107"/>
      <c r="EZZ572" s="107"/>
      <c r="FAA572" s="107"/>
      <c r="FAB572" s="107"/>
      <c r="FAC572" s="107"/>
      <c r="FAD572" s="107"/>
      <c r="FAE572" s="107"/>
      <c r="FAF572" s="107"/>
      <c r="FAG572" s="107"/>
      <c r="FAH572" s="107"/>
      <c r="FAI572" s="107"/>
      <c r="FAJ572" s="107"/>
      <c r="FAK572" s="107"/>
      <c r="FAL572" s="107"/>
      <c r="FAM572" s="107"/>
      <c r="FAN572" s="107"/>
      <c r="FAO572" s="107"/>
      <c r="FAP572" s="107"/>
      <c r="FAQ572" s="107"/>
      <c r="FAR572" s="107"/>
      <c r="FAS572" s="107"/>
      <c r="FAT572" s="107"/>
      <c r="FAU572" s="107"/>
      <c r="FAV572" s="107"/>
      <c r="FAW572" s="107"/>
      <c r="FAX572" s="107"/>
      <c r="FAY572" s="107"/>
      <c r="FAZ572" s="107"/>
      <c r="FBA572" s="107"/>
      <c r="FBB572" s="107"/>
      <c r="FBC572" s="107"/>
      <c r="FBD572" s="107"/>
      <c r="FBE572" s="107"/>
      <c r="FBF572" s="107"/>
      <c r="FBG572" s="107"/>
      <c r="FBH572" s="107"/>
      <c r="FBI572" s="107"/>
      <c r="FBJ572" s="107"/>
      <c r="FBK572" s="107"/>
      <c r="FBL572" s="107"/>
      <c r="FBM572" s="107"/>
      <c r="FBN572" s="107"/>
      <c r="FBO572" s="107"/>
      <c r="FBP572" s="107"/>
      <c r="FBQ572" s="107"/>
      <c r="FBR572" s="107"/>
      <c r="FBS572" s="107"/>
      <c r="FBT572" s="107"/>
      <c r="FBU572" s="107"/>
      <c r="FBV572" s="107"/>
      <c r="FBW572" s="107"/>
      <c r="FBX572" s="107"/>
      <c r="FBY572" s="107"/>
      <c r="FBZ572" s="107"/>
      <c r="FCA572" s="107"/>
      <c r="FCB572" s="107"/>
      <c r="FCC572" s="107"/>
      <c r="FCD572" s="107"/>
      <c r="FCE572" s="107"/>
      <c r="FCF572" s="107"/>
      <c r="FCG572" s="107"/>
      <c r="FCH572" s="107"/>
      <c r="FCI572" s="107"/>
      <c r="FCJ572" s="107"/>
      <c r="FCK572" s="107"/>
      <c r="FCL572" s="107"/>
      <c r="FCM572" s="107"/>
      <c r="FCN572" s="107"/>
      <c r="FCO572" s="107"/>
      <c r="FCP572" s="107"/>
      <c r="FCQ572" s="107"/>
      <c r="FCR572" s="107"/>
      <c r="FCS572" s="107"/>
      <c r="FCT572" s="107"/>
      <c r="FCU572" s="107"/>
      <c r="FCV572" s="107"/>
      <c r="FCW572" s="107"/>
      <c r="FCX572" s="107"/>
      <c r="FCY572" s="107"/>
      <c r="FCZ572" s="107"/>
      <c r="FDA572" s="107"/>
      <c r="FDB572" s="107"/>
      <c r="FDC572" s="107"/>
      <c r="FDD572" s="107"/>
      <c r="FDE572" s="107"/>
      <c r="FDF572" s="107"/>
      <c r="FDG572" s="107"/>
      <c r="FDH572" s="107"/>
      <c r="FDI572" s="107"/>
      <c r="FDJ572" s="107"/>
      <c r="FDK572" s="107"/>
      <c r="FDL572" s="107"/>
      <c r="FDM572" s="107"/>
      <c r="FDN572" s="107"/>
      <c r="FDO572" s="107"/>
      <c r="FDP572" s="107"/>
      <c r="FDQ572" s="107"/>
      <c r="FDR572" s="107"/>
      <c r="FDS572" s="107"/>
      <c r="FDT572" s="107"/>
      <c r="FDU572" s="107"/>
      <c r="FDV572" s="107"/>
      <c r="FDW572" s="107"/>
      <c r="FDX572" s="107"/>
      <c r="FDY572" s="107"/>
      <c r="FDZ572" s="107"/>
      <c r="FEA572" s="107"/>
      <c r="FEB572" s="107"/>
      <c r="FEC572" s="107"/>
      <c r="FED572" s="107"/>
      <c r="FEE572" s="107"/>
      <c r="FEF572" s="107"/>
      <c r="FEG572" s="107"/>
      <c r="FEH572" s="107"/>
      <c r="FEI572" s="107"/>
      <c r="FEJ572" s="107"/>
      <c r="FEK572" s="107"/>
      <c r="FEL572" s="107"/>
      <c r="FEM572" s="107"/>
      <c r="FEN572" s="107"/>
      <c r="FEO572" s="107"/>
      <c r="FEP572" s="107"/>
      <c r="FEQ572" s="107"/>
      <c r="FER572" s="107"/>
      <c r="FES572" s="107"/>
      <c r="FET572" s="107"/>
      <c r="FEU572" s="107"/>
      <c r="FEV572" s="107"/>
      <c r="FEW572" s="107"/>
      <c r="FEX572" s="107"/>
      <c r="FEY572" s="107"/>
      <c r="FEZ572" s="107"/>
      <c r="FFA572" s="107"/>
      <c r="FFB572" s="107"/>
      <c r="FFC572" s="107"/>
      <c r="FFD572" s="107"/>
      <c r="FFE572" s="107"/>
      <c r="FFF572" s="107"/>
      <c r="FFG572" s="107"/>
      <c r="FFH572" s="107"/>
      <c r="FFI572" s="107"/>
      <c r="FFJ572" s="107"/>
      <c r="FFK572" s="107"/>
      <c r="FFL572" s="107"/>
      <c r="FFM572" s="107"/>
      <c r="FFN572" s="107"/>
      <c r="FFO572" s="107"/>
      <c r="FFP572" s="107"/>
      <c r="FFQ572" s="107"/>
      <c r="FFR572" s="107"/>
      <c r="FFS572" s="107"/>
      <c r="FFT572" s="107"/>
      <c r="FFU572" s="107"/>
      <c r="FFV572" s="107"/>
      <c r="FFW572" s="107"/>
      <c r="FFX572" s="107"/>
      <c r="FFY572" s="107"/>
      <c r="FFZ572" s="107"/>
      <c r="FGA572" s="107"/>
      <c r="FGB572" s="107"/>
      <c r="FGC572" s="107"/>
      <c r="FGD572" s="107"/>
      <c r="FGE572" s="107"/>
      <c r="FGF572" s="107"/>
      <c r="FGG572" s="107"/>
      <c r="FGH572" s="107"/>
      <c r="FGI572" s="107"/>
      <c r="FGJ572" s="107"/>
      <c r="FGK572" s="107"/>
      <c r="FGL572" s="107"/>
      <c r="FGM572" s="107"/>
      <c r="FGN572" s="107"/>
      <c r="FGO572" s="107"/>
      <c r="FGP572" s="107"/>
      <c r="FGQ572" s="107"/>
      <c r="FGR572" s="107"/>
      <c r="FGS572" s="107"/>
      <c r="FGT572" s="107"/>
      <c r="FGU572" s="107"/>
      <c r="FGV572" s="107"/>
      <c r="FGW572" s="107"/>
      <c r="FGX572" s="107"/>
      <c r="FGY572" s="107"/>
      <c r="FGZ572" s="107"/>
      <c r="FHA572" s="107"/>
      <c r="FHB572" s="107"/>
      <c r="FHC572" s="107"/>
      <c r="FHD572" s="107"/>
      <c r="FHE572" s="107"/>
      <c r="FHF572" s="107"/>
      <c r="FHG572" s="107"/>
      <c r="FHH572" s="107"/>
      <c r="FHI572" s="107"/>
      <c r="FHJ572" s="107"/>
      <c r="FHK572" s="107"/>
      <c r="FHL572" s="107"/>
      <c r="FHM572" s="107"/>
      <c r="FHN572" s="107"/>
      <c r="FHO572" s="107"/>
      <c r="FHP572" s="107"/>
      <c r="FHQ572" s="107"/>
      <c r="FHR572" s="107"/>
      <c r="FHS572" s="107"/>
      <c r="FHT572" s="107"/>
      <c r="FHU572" s="107"/>
      <c r="FHV572" s="107"/>
      <c r="FHW572" s="107"/>
      <c r="FHX572" s="107"/>
      <c r="FHY572" s="107"/>
      <c r="FHZ572" s="107"/>
      <c r="FIA572" s="107"/>
      <c r="FIB572" s="107"/>
      <c r="FIC572" s="107"/>
      <c r="FID572" s="107"/>
      <c r="FIE572" s="107"/>
      <c r="FIF572" s="107"/>
      <c r="FIG572" s="107"/>
      <c r="FIH572" s="107"/>
      <c r="FII572" s="107"/>
      <c r="FIJ572" s="107"/>
      <c r="FIK572" s="107"/>
      <c r="FIL572" s="107"/>
      <c r="FIM572" s="107"/>
      <c r="FIN572" s="107"/>
      <c r="FIO572" s="107"/>
      <c r="FIP572" s="107"/>
      <c r="FIQ572" s="107"/>
      <c r="FIR572" s="107"/>
      <c r="FIS572" s="107"/>
      <c r="FIT572" s="107"/>
      <c r="FIU572" s="107"/>
      <c r="FIV572" s="107"/>
      <c r="FIW572" s="107"/>
      <c r="FIX572" s="107"/>
      <c r="FIY572" s="107"/>
      <c r="FIZ572" s="107"/>
      <c r="FJA572" s="107"/>
      <c r="FJB572" s="107"/>
      <c r="FJC572" s="107"/>
      <c r="FJD572" s="107"/>
      <c r="FJE572" s="107"/>
      <c r="FJF572" s="107"/>
      <c r="FJG572" s="107"/>
      <c r="FJH572" s="107"/>
      <c r="FJI572" s="107"/>
      <c r="FJJ572" s="107"/>
      <c r="FJK572" s="107"/>
      <c r="FJL572" s="107"/>
      <c r="FJM572" s="107"/>
      <c r="FJN572" s="107"/>
      <c r="FJO572" s="107"/>
      <c r="FJP572" s="107"/>
      <c r="FJQ572" s="107"/>
      <c r="FJR572" s="107"/>
      <c r="FJS572" s="107"/>
      <c r="FJT572" s="107"/>
      <c r="FJU572" s="107"/>
      <c r="FJV572" s="107"/>
      <c r="FJW572" s="107"/>
      <c r="FJX572" s="107"/>
      <c r="FJY572" s="107"/>
      <c r="FJZ572" s="107"/>
      <c r="FKA572" s="107"/>
      <c r="FKB572" s="107"/>
      <c r="FKC572" s="107"/>
      <c r="FKD572" s="107"/>
      <c r="FKE572" s="107"/>
      <c r="FKF572" s="107"/>
      <c r="FKG572" s="107"/>
      <c r="FKH572" s="107"/>
      <c r="FKI572" s="107"/>
      <c r="FKJ572" s="107"/>
      <c r="FKK572" s="107"/>
      <c r="FKL572" s="107"/>
      <c r="FKM572" s="107"/>
      <c r="FKN572" s="107"/>
      <c r="FKO572" s="107"/>
      <c r="FKP572" s="107"/>
      <c r="FKQ572" s="107"/>
      <c r="FKR572" s="107"/>
      <c r="FKS572" s="107"/>
      <c r="FKT572" s="107"/>
      <c r="FKU572" s="107"/>
      <c r="FKV572" s="107"/>
      <c r="FKW572" s="107"/>
      <c r="FKX572" s="107"/>
      <c r="FKY572" s="107"/>
      <c r="FKZ572" s="107"/>
      <c r="FLA572" s="107"/>
      <c r="FLB572" s="107"/>
      <c r="FLC572" s="107"/>
      <c r="FLD572" s="107"/>
      <c r="FLE572" s="107"/>
      <c r="FLF572" s="107"/>
      <c r="FLG572" s="107"/>
      <c r="FLH572" s="107"/>
      <c r="FLI572" s="107"/>
      <c r="FLJ572" s="107"/>
      <c r="FLK572" s="107"/>
      <c r="FLL572" s="107"/>
      <c r="FLM572" s="107"/>
      <c r="FLN572" s="107"/>
      <c r="FLO572" s="107"/>
      <c r="FLP572" s="107"/>
      <c r="FLQ572" s="107"/>
      <c r="FLR572" s="107"/>
      <c r="FLS572" s="107"/>
      <c r="FLT572" s="107"/>
      <c r="FLU572" s="107"/>
      <c r="FLV572" s="107"/>
      <c r="FLW572" s="107"/>
      <c r="FLX572" s="107"/>
      <c r="FLY572" s="107"/>
      <c r="FLZ572" s="107"/>
      <c r="FMA572" s="107"/>
      <c r="FMB572" s="107"/>
      <c r="FMC572" s="107"/>
      <c r="FMD572" s="107"/>
      <c r="FME572" s="107"/>
      <c r="FMF572" s="107"/>
      <c r="FMG572" s="107"/>
      <c r="FMH572" s="107"/>
      <c r="FMI572" s="107"/>
      <c r="FMJ572" s="107"/>
      <c r="FMK572" s="107"/>
      <c r="FML572" s="107"/>
      <c r="FMM572" s="107"/>
      <c r="FMN572" s="107"/>
      <c r="FMO572" s="107"/>
      <c r="FMP572" s="107"/>
      <c r="FMQ572" s="107"/>
      <c r="FMR572" s="107"/>
      <c r="FMS572" s="107"/>
      <c r="FMT572" s="107"/>
      <c r="FMU572" s="107"/>
      <c r="FMV572" s="107"/>
      <c r="FMW572" s="107"/>
      <c r="FMX572" s="107"/>
      <c r="FMY572" s="107"/>
      <c r="FMZ572" s="107"/>
      <c r="FNA572" s="107"/>
      <c r="FNB572" s="107"/>
      <c r="FNC572" s="107"/>
      <c r="FND572" s="107"/>
      <c r="FNE572" s="107"/>
      <c r="FNF572" s="107"/>
      <c r="FNG572" s="107"/>
      <c r="FNH572" s="107"/>
      <c r="FNI572" s="107"/>
      <c r="FNJ572" s="107"/>
      <c r="FNK572" s="107"/>
      <c r="FNL572" s="107"/>
      <c r="FNM572" s="107"/>
      <c r="FNN572" s="107"/>
      <c r="FNO572" s="107"/>
      <c r="FNP572" s="107"/>
      <c r="FNQ572" s="107"/>
      <c r="FNR572" s="107"/>
      <c r="FNS572" s="107"/>
      <c r="FNT572" s="107"/>
      <c r="FNU572" s="107"/>
      <c r="FNV572" s="107"/>
      <c r="FNW572" s="107"/>
      <c r="FNX572" s="107"/>
      <c r="FNY572" s="107"/>
      <c r="FNZ572" s="107"/>
      <c r="FOA572" s="107"/>
      <c r="FOB572" s="107"/>
      <c r="FOC572" s="107"/>
      <c r="FOD572" s="107"/>
      <c r="FOE572" s="107"/>
      <c r="FOF572" s="107"/>
      <c r="FOG572" s="107"/>
      <c r="FOH572" s="107"/>
      <c r="FOI572" s="107"/>
      <c r="FOJ572" s="107"/>
      <c r="FOK572" s="107"/>
      <c r="FOL572" s="107"/>
      <c r="FOM572" s="107"/>
      <c r="FON572" s="107"/>
      <c r="FOO572" s="107"/>
      <c r="FOP572" s="107"/>
      <c r="FOQ572" s="107"/>
      <c r="FOR572" s="107"/>
      <c r="FOS572" s="107"/>
      <c r="FOT572" s="107"/>
      <c r="FOU572" s="107"/>
      <c r="FOV572" s="107"/>
      <c r="FOW572" s="107"/>
      <c r="FOX572" s="107"/>
      <c r="FOY572" s="107"/>
      <c r="FOZ572" s="107"/>
      <c r="FPA572" s="107"/>
      <c r="FPB572" s="107"/>
      <c r="FPC572" s="107"/>
      <c r="FPD572" s="107"/>
      <c r="FPE572" s="107"/>
      <c r="FPF572" s="107"/>
      <c r="FPG572" s="107"/>
      <c r="FPH572" s="107"/>
      <c r="FPI572" s="107"/>
      <c r="FPJ572" s="107"/>
      <c r="FPK572" s="107"/>
      <c r="FPL572" s="107"/>
      <c r="FPM572" s="107"/>
      <c r="FPN572" s="107"/>
      <c r="FPO572" s="107"/>
      <c r="FPP572" s="107"/>
      <c r="FPQ572" s="107"/>
      <c r="FPR572" s="107"/>
      <c r="FPS572" s="107"/>
      <c r="FPT572" s="107"/>
      <c r="FPU572" s="107"/>
      <c r="FPV572" s="107"/>
      <c r="FPW572" s="107"/>
      <c r="FPX572" s="107"/>
      <c r="FPY572" s="107"/>
      <c r="FPZ572" s="107"/>
      <c r="FQA572" s="107"/>
      <c r="FQB572" s="107"/>
      <c r="FQC572" s="107"/>
      <c r="FQD572" s="107"/>
      <c r="FQE572" s="107"/>
      <c r="FQF572" s="107"/>
      <c r="FQG572" s="107"/>
      <c r="FQH572" s="107"/>
      <c r="FQI572" s="107"/>
      <c r="FQJ572" s="107"/>
      <c r="FQK572" s="107"/>
      <c r="FQL572" s="107"/>
      <c r="FQM572" s="107"/>
      <c r="FQN572" s="107"/>
      <c r="FQO572" s="107"/>
      <c r="FQP572" s="107"/>
      <c r="FQQ572" s="107"/>
      <c r="FQR572" s="107"/>
      <c r="FQS572" s="107"/>
      <c r="FQT572" s="107"/>
      <c r="FQU572" s="107"/>
      <c r="FQV572" s="107"/>
      <c r="FQW572" s="107"/>
      <c r="FQX572" s="107"/>
      <c r="FQY572" s="107"/>
      <c r="FQZ572" s="107"/>
      <c r="FRA572" s="107"/>
      <c r="FRB572" s="107"/>
      <c r="FRC572" s="107"/>
      <c r="FRD572" s="107"/>
      <c r="FRE572" s="107"/>
      <c r="FRF572" s="107"/>
      <c r="FRG572" s="107"/>
      <c r="FRH572" s="107"/>
      <c r="FRI572" s="107"/>
      <c r="FRJ572" s="107"/>
      <c r="FRK572" s="107"/>
      <c r="FRL572" s="107"/>
      <c r="FRM572" s="107"/>
      <c r="FRN572" s="107"/>
      <c r="FRO572" s="107"/>
      <c r="FRP572" s="107"/>
      <c r="FRQ572" s="107"/>
      <c r="FRR572" s="107"/>
      <c r="FRS572" s="107"/>
      <c r="FRT572" s="107"/>
      <c r="FRU572" s="107"/>
      <c r="FRV572" s="107"/>
      <c r="FRW572" s="107"/>
      <c r="FRX572" s="107"/>
      <c r="FRY572" s="107"/>
      <c r="FRZ572" s="107"/>
      <c r="FSA572" s="107"/>
      <c r="FSB572" s="107"/>
      <c r="FSC572" s="107"/>
      <c r="FSD572" s="107"/>
      <c r="FSE572" s="107"/>
      <c r="FSF572" s="107"/>
      <c r="FSG572" s="107"/>
      <c r="FSH572" s="107"/>
      <c r="FSI572" s="107"/>
      <c r="FSJ572" s="107"/>
      <c r="FSK572" s="107"/>
      <c r="FSL572" s="107"/>
      <c r="FSM572" s="107"/>
      <c r="FSN572" s="107"/>
      <c r="FSO572" s="107"/>
      <c r="FSP572" s="107"/>
      <c r="FSQ572" s="107"/>
      <c r="FSR572" s="107"/>
      <c r="FSS572" s="107"/>
      <c r="FST572" s="107"/>
      <c r="FSU572" s="107"/>
      <c r="FSV572" s="107"/>
      <c r="FSW572" s="107"/>
      <c r="FSX572" s="107"/>
      <c r="FSY572" s="107"/>
      <c r="FSZ572" s="107"/>
      <c r="FTA572" s="107"/>
      <c r="FTB572" s="107"/>
      <c r="FTC572" s="107"/>
      <c r="FTD572" s="107"/>
      <c r="FTE572" s="107"/>
      <c r="FTF572" s="107"/>
      <c r="FTG572" s="107"/>
      <c r="FTH572" s="107"/>
      <c r="FTI572" s="107"/>
      <c r="FTJ572" s="107"/>
      <c r="FTK572" s="107"/>
      <c r="FTL572" s="107"/>
      <c r="FTM572" s="107"/>
      <c r="FTN572" s="107"/>
      <c r="FTO572" s="107"/>
      <c r="FTP572" s="107"/>
      <c r="FTQ572" s="107"/>
      <c r="FTR572" s="107"/>
      <c r="FTS572" s="107"/>
      <c r="FTT572" s="107"/>
      <c r="FTU572" s="107"/>
      <c r="FTV572" s="107"/>
      <c r="FTW572" s="107"/>
      <c r="FTX572" s="107"/>
      <c r="FTY572" s="107"/>
      <c r="FTZ572" s="107"/>
      <c r="FUA572" s="107"/>
      <c r="FUB572" s="107"/>
      <c r="FUC572" s="107"/>
      <c r="FUD572" s="107"/>
      <c r="FUE572" s="107"/>
      <c r="FUF572" s="107"/>
      <c r="FUG572" s="107"/>
      <c r="FUH572" s="107"/>
      <c r="FUI572" s="107"/>
      <c r="FUJ572" s="107"/>
      <c r="FUK572" s="107"/>
      <c r="FUL572" s="107"/>
      <c r="FUM572" s="107"/>
      <c r="FUN572" s="107"/>
      <c r="FUO572" s="107"/>
      <c r="FUP572" s="107"/>
      <c r="FUQ572" s="107"/>
      <c r="FUR572" s="107"/>
      <c r="FUS572" s="107"/>
      <c r="FUT572" s="107"/>
      <c r="FUU572" s="107"/>
      <c r="FUV572" s="107"/>
      <c r="FUW572" s="107"/>
      <c r="FUX572" s="107"/>
      <c r="FUY572" s="107"/>
      <c r="FUZ572" s="107"/>
      <c r="FVA572" s="107"/>
      <c r="FVB572" s="107"/>
      <c r="FVC572" s="107"/>
      <c r="FVD572" s="107"/>
      <c r="FVE572" s="107"/>
      <c r="FVF572" s="107"/>
      <c r="FVG572" s="107"/>
      <c r="FVH572" s="107"/>
      <c r="FVI572" s="107"/>
      <c r="FVJ572" s="107"/>
      <c r="FVK572" s="107"/>
      <c r="FVL572" s="107"/>
      <c r="FVM572" s="107"/>
      <c r="FVN572" s="107"/>
      <c r="FVO572" s="107"/>
      <c r="FVP572" s="107"/>
      <c r="FVQ572" s="107"/>
      <c r="FVR572" s="107"/>
      <c r="FVS572" s="107"/>
      <c r="FVT572" s="107"/>
      <c r="FVU572" s="107"/>
      <c r="FVV572" s="107"/>
      <c r="FVW572" s="107"/>
      <c r="FVX572" s="107"/>
      <c r="FVY572" s="107"/>
      <c r="FVZ572" s="107"/>
      <c r="FWA572" s="107"/>
      <c r="FWB572" s="107"/>
      <c r="FWC572" s="107"/>
      <c r="FWD572" s="107"/>
      <c r="FWE572" s="107"/>
      <c r="FWF572" s="107"/>
      <c r="FWG572" s="107"/>
      <c r="FWH572" s="107"/>
      <c r="FWI572" s="107"/>
      <c r="FWJ572" s="107"/>
      <c r="FWK572" s="107"/>
      <c r="FWL572" s="107"/>
      <c r="FWM572" s="107"/>
      <c r="FWN572" s="107"/>
      <c r="FWO572" s="107"/>
      <c r="FWP572" s="107"/>
      <c r="FWQ572" s="107"/>
      <c r="FWR572" s="107"/>
      <c r="FWS572" s="107"/>
      <c r="FWT572" s="107"/>
      <c r="FWU572" s="107"/>
      <c r="FWV572" s="107"/>
      <c r="FWW572" s="107"/>
      <c r="FWX572" s="107"/>
      <c r="FWY572" s="107"/>
      <c r="FWZ572" s="107"/>
      <c r="FXA572" s="107"/>
      <c r="FXB572" s="107"/>
      <c r="FXC572" s="107"/>
      <c r="FXD572" s="107"/>
      <c r="FXE572" s="107"/>
      <c r="FXF572" s="107"/>
      <c r="FXG572" s="107"/>
      <c r="FXH572" s="107"/>
      <c r="FXI572" s="107"/>
      <c r="FXJ572" s="107"/>
      <c r="FXK572" s="107"/>
      <c r="FXL572" s="107"/>
      <c r="FXM572" s="107"/>
      <c r="FXN572" s="107"/>
      <c r="FXO572" s="107"/>
      <c r="FXP572" s="107"/>
      <c r="FXQ572" s="107"/>
      <c r="FXR572" s="107"/>
      <c r="FXS572" s="107"/>
      <c r="FXT572" s="107"/>
      <c r="FXU572" s="107"/>
      <c r="FXV572" s="107"/>
      <c r="FXW572" s="107"/>
      <c r="FXX572" s="107"/>
      <c r="FXY572" s="107"/>
      <c r="FXZ572" s="107"/>
      <c r="FYA572" s="107"/>
      <c r="FYB572" s="107"/>
      <c r="FYC572" s="107"/>
      <c r="FYD572" s="107"/>
      <c r="FYE572" s="107"/>
      <c r="FYF572" s="107"/>
      <c r="FYG572" s="107"/>
      <c r="FYH572" s="107"/>
      <c r="FYI572" s="107"/>
      <c r="FYJ572" s="107"/>
      <c r="FYK572" s="107"/>
      <c r="FYL572" s="107"/>
      <c r="FYM572" s="107"/>
      <c r="FYN572" s="107"/>
      <c r="FYO572" s="107"/>
      <c r="FYP572" s="107"/>
      <c r="FYQ572" s="107"/>
      <c r="FYR572" s="107"/>
      <c r="FYS572" s="107"/>
      <c r="FYT572" s="107"/>
      <c r="FYU572" s="107"/>
      <c r="FYV572" s="107"/>
      <c r="FYW572" s="107"/>
      <c r="FYX572" s="107"/>
      <c r="FYY572" s="107"/>
      <c r="FYZ572" s="107"/>
      <c r="FZA572" s="107"/>
      <c r="FZB572" s="107"/>
      <c r="FZC572" s="107"/>
      <c r="FZD572" s="107"/>
      <c r="FZE572" s="107"/>
      <c r="FZF572" s="107"/>
      <c r="FZG572" s="107"/>
      <c r="FZH572" s="107"/>
      <c r="FZI572" s="107"/>
      <c r="FZJ572" s="107"/>
      <c r="FZK572" s="107"/>
      <c r="FZL572" s="107"/>
      <c r="FZM572" s="107"/>
      <c r="FZN572" s="107"/>
      <c r="FZO572" s="107"/>
      <c r="FZP572" s="107"/>
      <c r="FZQ572" s="107"/>
      <c r="FZR572" s="107"/>
      <c r="FZS572" s="107"/>
      <c r="FZT572" s="107"/>
      <c r="FZU572" s="107"/>
      <c r="FZV572" s="107"/>
      <c r="FZW572" s="107"/>
      <c r="FZX572" s="107"/>
      <c r="FZY572" s="107"/>
      <c r="FZZ572" s="107"/>
      <c r="GAA572" s="107"/>
      <c r="GAB572" s="107"/>
      <c r="GAC572" s="107"/>
      <c r="GAD572" s="107"/>
      <c r="GAE572" s="107"/>
      <c r="GAF572" s="107"/>
      <c r="GAG572" s="107"/>
      <c r="GAH572" s="107"/>
      <c r="GAI572" s="107"/>
      <c r="GAJ572" s="107"/>
      <c r="GAK572" s="107"/>
      <c r="GAL572" s="107"/>
      <c r="GAM572" s="107"/>
      <c r="GAN572" s="107"/>
      <c r="GAO572" s="107"/>
      <c r="GAP572" s="107"/>
      <c r="GAQ572" s="107"/>
      <c r="GAR572" s="107"/>
      <c r="GAS572" s="107"/>
      <c r="GAT572" s="107"/>
      <c r="GAU572" s="107"/>
      <c r="GAV572" s="107"/>
      <c r="GAW572" s="107"/>
      <c r="GAX572" s="107"/>
      <c r="GAY572" s="107"/>
      <c r="GAZ572" s="107"/>
      <c r="GBA572" s="107"/>
      <c r="GBB572" s="107"/>
      <c r="GBC572" s="107"/>
      <c r="GBD572" s="107"/>
      <c r="GBE572" s="107"/>
      <c r="GBF572" s="107"/>
      <c r="GBG572" s="107"/>
      <c r="GBH572" s="107"/>
      <c r="GBI572" s="107"/>
      <c r="GBJ572" s="107"/>
      <c r="GBK572" s="107"/>
      <c r="GBL572" s="107"/>
      <c r="GBM572" s="107"/>
      <c r="GBN572" s="107"/>
      <c r="GBO572" s="107"/>
      <c r="GBP572" s="107"/>
      <c r="GBQ572" s="107"/>
      <c r="GBR572" s="107"/>
      <c r="GBS572" s="107"/>
      <c r="GBT572" s="107"/>
      <c r="GBU572" s="107"/>
      <c r="GBV572" s="107"/>
      <c r="GBW572" s="107"/>
      <c r="GBX572" s="107"/>
      <c r="GBY572" s="107"/>
      <c r="GBZ572" s="107"/>
      <c r="GCA572" s="107"/>
      <c r="GCB572" s="107"/>
      <c r="GCC572" s="107"/>
      <c r="GCD572" s="107"/>
      <c r="GCE572" s="107"/>
      <c r="GCF572" s="107"/>
      <c r="GCG572" s="107"/>
      <c r="GCH572" s="107"/>
      <c r="GCI572" s="107"/>
      <c r="GCJ572" s="107"/>
      <c r="GCK572" s="107"/>
      <c r="GCL572" s="107"/>
      <c r="GCM572" s="107"/>
      <c r="GCN572" s="107"/>
      <c r="GCO572" s="107"/>
      <c r="GCP572" s="107"/>
      <c r="GCQ572" s="107"/>
      <c r="GCR572" s="107"/>
      <c r="GCS572" s="107"/>
      <c r="GCT572" s="107"/>
      <c r="GCU572" s="107"/>
      <c r="GCV572" s="107"/>
      <c r="GCW572" s="107"/>
      <c r="GCX572" s="107"/>
      <c r="GCY572" s="107"/>
      <c r="GCZ572" s="107"/>
      <c r="GDA572" s="107"/>
      <c r="GDB572" s="107"/>
      <c r="GDC572" s="107"/>
      <c r="GDD572" s="107"/>
      <c r="GDE572" s="107"/>
      <c r="GDF572" s="107"/>
      <c r="GDG572" s="107"/>
      <c r="GDH572" s="107"/>
      <c r="GDI572" s="107"/>
      <c r="GDJ572" s="107"/>
      <c r="GDK572" s="107"/>
      <c r="GDL572" s="107"/>
      <c r="GDM572" s="107"/>
      <c r="GDN572" s="107"/>
      <c r="GDO572" s="107"/>
      <c r="GDP572" s="107"/>
      <c r="GDQ572" s="107"/>
      <c r="GDR572" s="107"/>
      <c r="GDS572" s="107"/>
      <c r="GDT572" s="107"/>
      <c r="GDU572" s="107"/>
      <c r="GDV572" s="107"/>
      <c r="GDW572" s="107"/>
      <c r="GDX572" s="107"/>
      <c r="GDY572" s="107"/>
      <c r="GDZ572" s="107"/>
      <c r="GEA572" s="107"/>
      <c r="GEB572" s="107"/>
      <c r="GEC572" s="107"/>
      <c r="GED572" s="107"/>
      <c r="GEE572" s="107"/>
      <c r="GEF572" s="107"/>
      <c r="GEG572" s="107"/>
      <c r="GEH572" s="107"/>
      <c r="GEI572" s="107"/>
      <c r="GEJ572" s="107"/>
      <c r="GEK572" s="107"/>
      <c r="GEL572" s="107"/>
      <c r="GEM572" s="107"/>
      <c r="GEN572" s="107"/>
      <c r="GEO572" s="107"/>
      <c r="GEP572" s="107"/>
      <c r="GEQ572" s="107"/>
      <c r="GER572" s="107"/>
      <c r="GES572" s="107"/>
      <c r="GET572" s="107"/>
      <c r="GEU572" s="107"/>
      <c r="GEV572" s="107"/>
      <c r="GEW572" s="107"/>
      <c r="GEX572" s="107"/>
      <c r="GEY572" s="107"/>
      <c r="GEZ572" s="107"/>
      <c r="GFA572" s="107"/>
      <c r="GFB572" s="107"/>
      <c r="GFC572" s="107"/>
      <c r="GFD572" s="107"/>
      <c r="GFE572" s="107"/>
      <c r="GFF572" s="107"/>
      <c r="GFG572" s="107"/>
      <c r="GFH572" s="107"/>
      <c r="GFI572" s="107"/>
      <c r="GFJ572" s="107"/>
      <c r="GFK572" s="107"/>
      <c r="GFL572" s="107"/>
      <c r="GFM572" s="107"/>
      <c r="GFN572" s="107"/>
      <c r="GFO572" s="107"/>
      <c r="GFP572" s="107"/>
      <c r="GFQ572" s="107"/>
      <c r="GFR572" s="107"/>
      <c r="GFS572" s="107"/>
      <c r="GFT572" s="107"/>
      <c r="GFU572" s="107"/>
      <c r="GFV572" s="107"/>
      <c r="GFW572" s="107"/>
      <c r="GFX572" s="107"/>
      <c r="GFY572" s="107"/>
      <c r="GFZ572" s="107"/>
      <c r="GGA572" s="107"/>
      <c r="GGB572" s="107"/>
      <c r="GGC572" s="107"/>
      <c r="GGD572" s="107"/>
      <c r="GGE572" s="107"/>
      <c r="GGF572" s="107"/>
      <c r="GGG572" s="107"/>
      <c r="GGH572" s="107"/>
      <c r="GGI572" s="107"/>
      <c r="GGJ572" s="107"/>
      <c r="GGK572" s="107"/>
      <c r="GGL572" s="107"/>
      <c r="GGM572" s="107"/>
      <c r="GGN572" s="107"/>
      <c r="GGO572" s="107"/>
      <c r="GGP572" s="107"/>
      <c r="GGQ572" s="107"/>
      <c r="GGR572" s="107"/>
      <c r="GGS572" s="107"/>
      <c r="GGT572" s="107"/>
      <c r="GGU572" s="107"/>
      <c r="GGV572" s="107"/>
      <c r="GGW572" s="107"/>
      <c r="GGX572" s="107"/>
      <c r="GGY572" s="107"/>
      <c r="GGZ572" s="107"/>
      <c r="GHA572" s="107"/>
      <c r="GHB572" s="107"/>
      <c r="GHC572" s="107"/>
      <c r="GHD572" s="107"/>
      <c r="GHE572" s="107"/>
      <c r="GHF572" s="107"/>
      <c r="GHG572" s="107"/>
      <c r="GHH572" s="107"/>
      <c r="GHI572" s="107"/>
      <c r="GHJ572" s="107"/>
      <c r="GHK572" s="107"/>
      <c r="GHL572" s="107"/>
      <c r="GHM572" s="107"/>
      <c r="GHN572" s="107"/>
      <c r="GHO572" s="107"/>
      <c r="GHP572" s="107"/>
      <c r="GHQ572" s="107"/>
      <c r="GHR572" s="107"/>
      <c r="GHS572" s="107"/>
      <c r="GHT572" s="107"/>
      <c r="GHU572" s="107"/>
      <c r="GHV572" s="107"/>
      <c r="GHW572" s="107"/>
      <c r="GHX572" s="107"/>
      <c r="GHY572" s="107"/>
      <c r="GHZ572" s="107"/>
      <c r="GIA572" s="107"/>
      <c r="GIB572" s="107"/>
      <c r="GIC572" s="107"/>
      <c r="GID572" s="107"/>
      <c r="GIE572" s="107"/>
      <c r="GIF572" s="107"/>
      <c r="GIG572" s="107"/>
      <c r="GIH572" s="107"/>
      <c r="GII572" s="107"/>
      <c r="GIJ572" s="107"/>
      <c r="GIK572" s="107"/>
      <c r="GIL572" s="107"/>
      <c r="GIM572" s="107"/>
      <c r="GIN572" s="107"/>
      <c r="GIO572" s="107"/>
      <c r="GIP572" s="107"/>
      <c r="GIQ572" s="107"/>
      <c r="GIR572" s="107"/>
      <c r="GIS572" s="107"/>
      <c r="GIT572" s="107"/>
      <c r="GIU572" s="107"/>
      <c r="GIV572" s="107"/>
      <c r="GIW572" s="107"/>
      <c r="GIX572" s="107"/>
      <c r="GIY572" s="107"/>
      <c r="GIZ572" s="107"/>
      <c r="GJA572" s="107"/>
      <c r="GJB572" s="107"/>
      <c r="GJC572" s="107"/>
      <c r="GJD572" s="107"/>
      <c r="GJE572" s="107"/>
      <c r="GJF572" s="107"/>
      <c r="GJG572" s="107"/>
      <c r="GJH572" s="107"/>
      <c r="GJI572" s="107"/>
      <c r="GJJ572" s="107"/>
      <c r="GJK572" s="107"/>
      <c r="GJL572" s="107"/>
      <c r="GJM572" s="107"/>
      <c r="GJN572" s="107"/>
      <c r="GJO572" s="107"/>
      <c r="GJP572" s="107"/>
      <c r="GJQ572" s="107"/>
      <c r="GJR572" s="107"/>
      <c r="GJS572" s="107"/>
      <c r="GJT572" s="107"/>
      <c r="GJU572" s="107"/>
      <c r="GJV572" s="107"/>
      <c r="GJW572" s="107"/>
      <c r="GJX572" s="107"/>
      <c r="GJY572" s="107"/>
      <c r="GJZ572" s="107"/>
      <c r="GKA572" s="107"/>
      <c r="GKB572" s="107"/>
      <c r="GKC572" s="107"/>
      <c r="GKD572" s="107"/>
      <c r="GKE572" s="107"/>
      <c r="GKF572" s="107"/>
      <c r="GKG572" s="107"/>
      <c r="GKH572" s="107"/>
      <c r="GKI572" s="107"/>
      <c r="GKJ572" s="107"/>
      <c r="GKK572" s="107"/>
      <c r="GKL572" s="107"/>
      <c r="GKM572" s="107"/>
      <c r="GKN572" s="107"/>
      <c r="GKO572" s="107"/>
      <c r="GKP572" s="107"/>
      <c r="GKQ572" s="107"/>
      <c r="GKR572" s="107"/>
      <c r="GKS572" s="107"/>
      <c r="GKT572" s="107"/>
      <c r="GKU572" s="107"/>
      <c r="GKV572" s="107"/>
      <c r="GKW572" s="107"/>
      <c r="GKX572" s="107"/>
      <c r="GKY572" s="107"/>
      <c r="GKZ572" s="107"/>
      <c r="GLA572" s="107"/>
      <c r="GLB572" s="107"/>
      <c r="GLC572" s="107"/>
      <c r="GLD572" s="107"/>
      <c r="GLE572" s="107"/>
      <c r="GLF572" s="107"/>
      <c r="GLG572" s="107"/>
      <c r="GLH572" s="107"/>
      <c r="GLI572" s="107"/>
      <c r="GLJ572" s="107"/>
      <c r="GLK572" s="107"/>
      <c r="GLL572" s="107"/>
      <c r="GLM572" s="107"/>
      <c r="GLN572" s="107"/>
      <c r="GLO572" s="107"/>
      <c r="GLP572" s="107"/>
      <c r="GLQ572" s="107"/>
      <c r="GLR572" s="107"/>
      <c r="GLS572" s="107"/>
      <c r="GLT572" s="107"/>
      <c r="GLU572" s="107"/>
      <c r="GLV572" s="107"/>
      <c r="GLW572" s="107"/>
      <c r="GLX572" s="107"/>
      <c r="GLY572" s="107"/>
      <c r="GLZ572" s="107"/>
      <c r="GMA572" s="107"/>
      <c r="GMB572" s="107"/>
      <c r="GMC572" s="107"/>
      <c r="GMD572" s="107"/>
      <c r="GME572" s="107"/>
      <c r="GMF572" s="107"/>
      <c r="GMG572" s="107"/>
      <c r="GMH572" s="107"/>
      <c r="GMI572" s="107"/>
      <c r="GMJ572" s="107"/>
      <c r="GMK572" s="107"/>
      <c r="GML572" s="107"/>
      <c r="GMM572" s="107"/>
      <c r="GMN572" s="107"/>
      <c r="GMO572" s="107"/>
      <c r="GMP572" s="107"/>
      <c r="GMQ572" s="107"/>
      <c r="GMR572" s="107"/>
      <c r="GMS572" s="107"/>
      <c r="GMT572" s="107"/>
      <c r="GMU572" s="107"/>
      <c r="GMV572" s="107"/>
      <c r="GMW572" s="107"/>
      <c r="GMX572" s="107"/>
      <c r="GMY572" s="107"/>
      <c r="GMZ572" s="107"/>
      <c r="GNA572" s="107"/>
      <c r="GNB572" s="107"/>
      <c r="GNC572" s="107"/>
      <c r="GND572" s="107"/>
      <c r="GNE572" s="107"/>
      <c r="GNF572" s="107"/>
      <c r="GNG572" s="107"/>
      <c r="GNH572" s="107"/>
      <c r="GNI572" s="107"/>
      <c r="GNJ572" s="107"/>
      <c r="GNK572" s="107"/>
      <c r="GNL572" s="107"/>
      <c r="GNM572" s="107"/>
      <c r="GNN572" s="107"/>
      <c r="GNO572" s="107"/>
      <c r="GNP572" s="107"/>
      <c r="GNQ572" s="107"/>
      <c r="GNR572" s="107"/>
      <c r="GNS572" s="107"/>
      <c r="GNT572" s="107"/>
      <c r="GNU572" s="107"/>
      <c r="GNV572" s="107"/>
      <c r="GNW572" s="107"/>
      <c r="GNX572" s="107"/>
      <c r="GNY572" s="107"/>
      <c r="GNZ572" s="107"/>
      <c r="GOA572" s="107"/>
      <c r="GOB572" s="107"/>
      <c r="GOC572" s="107"/>
      <c r="GOD572" s="107"/>
      <c r="GOE572" s="107"/>
      <c r="GOF572" s="107"/>
      <c r="GOG572" s="107"/>
      <c r="GOH572" s="107"/>
      <c r="GOI572" s="107"/>
      <c r="GOJ572" s="107"/>
      <c r="GOK572" s="107"/>
      <c r="GOL572" s="107"/>
      <c r="GOM572" s="107"/>
      <c r="GON572" s="107"/>
      <c r="GOO572" s="107"/>
      <c r="GOP572" s="107"/>
      <c r="GOQ572" s="107"/>
      <c r="GOR572" s="107"/>
      <c r="GOS572" s="107"/>
      <c r="GOT572" s="107"/>
      <c r="GOU572" s="107"/>
      <c r="GOV572" s="107"/>
      <c r="GOW572" s="107"/>
      <c r="GOX572" s="107"/>
      <c r="GOY572" s="107"/>
      <c r="GOZ572" s="107"/>
      <c r="GPA572" s="107"/>
      <c r="GPB572" s="107"/>
      <c r="GPC572" s="107"/>
      <c r="GPD572" s="107"/>
      <c r="GPE572" s="107"/>
      <c r="GPF572" s="107"/>
      <c r="GPG572" s="107"/>
      <c r="GPH572" s="107"/>
      <c r="GPI572" s="107"/>
      <c r="GPJ572" s="107"/>
      <c r="GPK572" s="107"/>
      <c r="GPL572" s="107"/>
      <c r="GPM572" s="107"/>
      <c r="GPN572" s="107"/>
      <c r="GPO572" s="107"/>
      <c r="GPP572" s="107"/>
      <c r="GPQ572" s="107"/>
      <c r="GPR572" s="107"/>
      <c r="GPS572" s="107"/>
      <c r="GPT572" s="107"/>
      <c r="GPU572" s="107"/>
      <c r="GPV572" s="107"/>
      <c r="GPW572" s="107"/>
      <c r="GPX572" s="107"/>
      <c r="GPY572" s="107"/>
      <c r="GPZ572" s="107"/>
      <c r="GQA572" s="107"/>
      <c r="GQB572" s="107"/>
      <c r="GQC572" s="107"/>
      <c r="GQD572" s="107"/>
      <c r="GQE572" s="107"/>
      <c r="GQF572" s="107"/>
      <c r="GQG572" s="107"/>
      <c r="GQH572" s="107"/>
      <c r="GQI572" s="107"/>
      <c r="GQJ572" s="107"/>
      <c r="GQK572" s="107"/>
      <c r="GQL572" s="107"/>
      <c r="GQM572" s="107"/>
      <c r="GQN572" s="107"/>
      <c r="GQO572" s="107"/>
      <c r="GQP572" s="107"/>
      <c r="GQQ572" s="107"/>
      <c r="GQR572" s="107"/>
      <c r="GQS572" s="107"/>
      <c r="GQT572" s="107"/>
      <c r="GQU572" s="107"/>
      <c r="GQV572" s="107"/>
      <c r="GQW572" s="107"/>
      <c r="GQX572" s="107"/>
      <c r="GQY572" s="107"/>
      <c r="GQZ572" s="107"/>
      <c r="GRA572" s="107"/>
      <c r="GRB572" s="107"/>
      <c r="GRC572" s="107"/>
      <c r="GRD572" s="107"/>
      <c r="GRE572" s="107"/>
      <c r="GRF572" s="107"/>
      <c r="GRG572" s="107"/>
      <c r="GRH572" s="107"/>
      <c r="GRI572" s="107"/>
      <c r="GRJ572" s="107"/>
      <c r="GRK572" s="107"/>
      <c r="GRL572" s="107"/>
      <c r="GRM572" s="107"/>
      <c r="GRN572" s="107"/>
      <c r="GRO572" s="107"/>
      <c r="GRP572" s="107"/>
      <c r="GRQ572" s="107"/>
      <c r="GRR572" s="107"/>
      <c r="GRS572" s="107"/>
      <c r="GRT572" s="107"/>
      <c r="GRU572" s="107"/>
      <c r="GRV572" s="107"/>
      <c r="GRW572" s="107"/>
      <c r="GRX572" s="107"/>
      <c r="GRY572" s="107"/>
      <c r="GRZ572" s="107"/>
      <c r="GSA572" s="107"/>
      <c r="GSB572" s="107"/>
      <c r="GSC572" s="107"/>
      <c r="GSD572" s="107"/>
      <c r="GSE572" s="107"/>
      <c r="GSF572" s="107"/>
      <c r="GSG572" s="107"/>
      <c r="GSH572" s="107"/>
      <c r="GSI572" s="107"/>
      <c r="GSJ572" s="107"/>
      <c r="GSK572" s="107"/>
      <c r="GSL572" s="107"/>
      <c r="GSM572" s="107"/>
      <c r="GSN572" s="107"/>
      <c r="GSO572" s="107"/>
      <c r="GSP572" s="107"/>
      <c r="GSQ572" s="107"/>
      <c r="GSR572" s="107"/>
      <c r="GSS572" s="107"/>
      <c r="GST572" s="107"/>
      <c r="GSU572" s="107"/>
      <c r="GSV572" s="107"/>
      <c r="GSW572" s="107"/>
      <c r="GSX572" s="107"/>
      <c r="GSY572" s="107"/>
      <c r="GSZ572" s="107"/>
      <c r="GTA572" s="107"/>
      <c r="GTB572" s="107"/>
      <c r="GTC572" s="107"/>
      <c r="GTD572" s="107"/>
      <c r="GTE572" s="107"/>
      <c r="GTF572" s="107"/>
      <c r="GTG572" s="107"/>
      <c r="GTH572" s="107"/>
      <c r="GTI572" s="107"/>
      <c r="GTJ572" s="107"/>
      <c r="GTK572" s="107"/>
      <c r="GTL572" s="107"/>
      <c r="GTM572" s="107"/>
      <c r="GTN572" s="107"/>
      <c r="GTO572" s="107"/>
      <c r="GTP572" s="107"/>
      <c r="GTQ572" s="107"/>
      <c r="GTR572" s="107"/>
      <c r="GTS572" s="107"/>
      <c r="GTT572" s="107"/>
      <c r="GTU572" s="107"/>
      <c r="GTV572" s="107"/>
      <c r="GTW572" s="107"/>
      <c r="GTX572" s="107"/>
      <c r="GTY572" s="107"/>
      <c r="GTZ572" s="107"/>
      <c r="GUA572" s="107"/>
      <c r="GUB572" s="107"/>
      <c r="GUC572" s="107"/>
      <c r="GUD572" s="107"/>
      <c r="GUE572" s="107"/>
      <c r="GUF572" s="107"/>
      <c r="GUG572" s="107"/>
      <c r="GUH572" s="107"/>
      <c r="GUI572" s="107"/>
      <c r="GUJ572" s="107"/>
      <c r="GUK572" s="107"/>
      <c r="GUL572" s="107"/>
      <c r="GUM572" s="107"/>
      <c r="GUN572" s="107"/>
      <c r="GUO572" s="107"/>
      <c r="GUP572" s="107"/>
      <c r="GUQ572" s="107"/>
      <c r="GUR572" s="107"/>
      <c r="GUS572" s="107"/>
      <c r="GUT572" s="107"/>
      <c r="GUU572" s="107"/>
      <c r="GUV572" s="107"/>
      <c r="GUW572" s="107"/>
      <c r="GUX572" s="107"/>
      <c r="GUY572" s="107"/>
      <c r="GUZ572" s="107"/>
      <c r="GVA572" s="107"/>
      <c r="GVB572" s="107"/>
      <c r="GVC572" s="107"/>
      <c r="GVD572" s="107"/>
      <c r="GVE572" s="107"/>
      <c r="GVF572" s="107"/>
      <c r="GVG572" s="107"/>
      <c r="GVH572" s="107"/>
      <c r="GVI572" s="107"/>
      <c r="GVJ572" s="107"/>
      <c r="GVK572" s="107"/>
      <c r="GVL572" s="107"/>
      <c r="GVM572" s="107"/>
      <c r="GVN572" s="107"/>
      <c r="GVO572" s="107"/>
      <c r="GVP572" s="107"/>
      <c r="GVQ572" s="107"/>
      <c r="GVR572" s="107"/>
      <c r="GVS572" s="107"/>
      <c r="GVT572" s="107"/>
      <c r="GVU572" s="107"/>
      <c r="GVV572" s="107"/>
      <c r="GVW572" s="107"/>
      <c r="GVX572" s="107"/>
      <c r="GVY572" s="107"/>
      <c r="GVZ572" s="107"/>
      <c r="GWA572" s="107"/>
      <c r="GWB572" s="107"/>
      <c r="GWC572" s="107"/>
      <c r="GWD572" s="107"/>
      <c r="GWE572" s="107"/>
      <c r="GWF572" s="107"/>
      <c r="GWG572" s="107"/>
      <c r="GWH572" s="107"/>
      <c r="GWI572" s="107"/>
      <c r="GWJ572" s="107"/>
      <c r="GWK572" s="107"/>
      <c r="GWL572" s="107"/>
      <c r="GWM572" s="107"/>
      <c r="GWN572" s="107"/>
      <c r="GWO572" s="107"/>
      <c r="GWP572" s="107"/>
      <c r="GWQ572" s="107"/>
      <c r="GWR572" s="107"/>
      <c r="GWS572" s="107"/>
      <c r="GWT572" s="107"/>
      <c r="GWU572" s="107"/>
      <c r="GWV572" s="107"/>
      <c r="GWW572" s="107"/>
      <c r="GWX572" s="107"/>
      <c r="GWY572" s="107"/>
      <c r="GWZ572" s="107"/>
      <c r="GXA572" s="107"/>
      <c r="GXB572" s="107"/>
      <c r="GXC572" s="107"/>
      <c r="GXD572" s="107"/>
      <c r="GXE572" s="107"/>
      <c r="GXF572" s="107"/>
      <c r="GXG572" s="107"/>
      <c r="GXH572" s="107"/>
      <c r="GXI572" s="107"/>
      <c r="GXJ572" s="107"/>
      <c r="GXK572" s="107"/>
      <c r="GXL572" s="107"/>
      <c r="GXM572" s="107"/>
      <c r="GXN572" s="107"/>
      <c r="GXO572" s="107"/>
      <c r="GXP572" s="107"/>
      <c r="GXQ572" s="107"/>
      <c r="GXR572" s="107"/>
      <c r="GXS572" s="107"/>
      <c r="GXT572" s="107"/>
      <c r="GXU572" s="107"/>
      <c r="GXV572" s="107"/>
      <c r="GXW572" s="107"/>
      <c r="GXX572" s="107"/>
      <c r="GXY572" s="107"/>
      <c r="GXZ572" s="107"/>
      <c r="GYA572" s="107"/>
      <c r="GYB572" s="107"/>
      <c r="GYC572" s="107"/>
      <c r="GYD572" s="107"/>
      <c r="GYE572" s="107"/>
      <c r="GYF572" s="107"/>
      <c r="GYG572" s="107"/>
      <c r="GYH572" s="107"/>
      <c r="GYI572" s="107"/>
      <c r="GYJ572" s="107"/>
      <c r="GYK572" s="107"/>
      <c r="GYL572" s="107"/>
      <c r="GYM572" s="107"/>
      <c r="GYN572" s="107"/>
      <c r="GYO572" s="107"/>
      <c r="GYP572" s="107"/>
      <c r="GYQ572" s="107"/>
      <c r="GYR572" s="107"/>
      <c r="GYS572" s="107"/>
      <c r="GYT572" s="107"/>
      <c r="GYU572" s="107"/>
      <c r="GYV572" s="107"/>
      <c r="GYW572" s="107"/>
      <c r="GYX572" s="107"/>
      <c r="GYY572" s="107"/>
      <c r="GYZ572" s="107"/>
      <c r="GZA572" s="107"/>
      <c r="GZB572" s="107"/>
      <c r="GZC572" s="107"/>
      <c r="GZD572" s="107"/>
      <c r="GZE572" s="107"/>
      <c r="GZF572" s="107"/>
      <c r="GZG572" s="107"/>
      <c r="GZH572" s="107"/>
      <c r="GZI572" s="107"/>
      <c r="GZJ572" s="107"/>
      <c r="GZK572" s="107"/>
      <c r="GZL572" s="107"/>
      <c r="GZM572" s="107"/>
      <c r="GZN572" s="107"/>
      <c r="GZO572" s="107"/>
      <c r="GZP572" s="107"/>
      <c r="GZQ572" s="107"/>
      <c r="GZR572" s="107"/>
      <c r="GZS572" s="107"/>
      <c r="GZT572" s="107"/>
      <c r="GZU572" s="107"/>
      <c r="GZV572" s="107"/>
      <c r="GZW572" s="107"/>
      <c r="GZX572" s="107"/>
      <c r="GZY572" s="107"/>
      <c r="GZZ572" s="107"/>
      <c r="HAA572" s="107"/>
      <c r="HAB572" s="107"/>
      <c r="HAC572" s="107"/>
      <c r="HAD572" s="107"/>
      <c r="HAE572" s="107"/>
      <c r="HAF572" s="107"/>
      <c r="HAG572" s="107"/>
      <c r="HAH572" s="107"/>
      <c r="HAI572" s="107"/>
      <c r="HAJ572" s="107"/>
      <c r="HAK572" s="107"/>
      <c r="HAL572" s="107"/>
      <c r="HAM572" s="107"/>
      <c r="HAN572" s="107"/>
      <c r="HAO572" s="107"/>
      <c r="HAP572" s="107"/>
      <c r="HAQ572" s="107"/>
      <c r="HAR572" s="107"/>
      <c r="HAS572" s="107"/>
      <c r="HAT572" s="107"/>
      <c r="HAU572" s="107"/>
      <c r="HAV572" s="107"/>
      <c r="HAW572" s="107"/>
      <c r="HAX572" s="107"/>
      <c r="HAY572" s="107"/>
      <c r="HAZ572" s="107"/>
      <c r="HBA572" s="107"/>
      <c r="HBB572" s="107"/>
      <c r="HBC572" s="107"/>
      <c r="HBD572" s="107"/>
      <c r="HBE572" s="107"/>
      <c r="HBF572" s="107"/>
      <c r="HBG572" s="107"/>
      <c r="HBH572" s="107"/>
      <c r="HBI572" s="107"/>
      <c r="HBJ572" s="107"/>
      <c r="HBK572" s="107"/>
      <c r="HBL572" s="107"/>
      <c r="HBM572" s="107"/>
      <c r="HBN572" s="107"/>
      <c r="HBO572" s="107"/>
      <c r="HBP572" s="107"/>
      <c r="HBQ572" s="107"/>
      <c r="HBR572" s="107"/>
      <c r="HBS572" s="107"/>
      <c r="HBT572" s="107"/>
      <c r="HBU572" s="107"/>
      <c r="HBV572" s="107"/>
      <c r="HBW572" s="107"/>
      <c r="HBX572" s="107"/>
      <c r="HBY572" s="107"/>
      <c r="HBZ572" s="107"/>
      <c r="HCA572" s="107"/>
      <c r="HCB572" s="107"/>
      <c r="HCC572" s="107"/>
      <c r="HCD572" s="107"/>
      <c r="HCE572" s="107"/>
      <c r="HCF572" s="107"/>
      <c r="HCG572" s="107"/>
      <c r="HCH572" s="107"/>
      <c r="HCI572" s="107"/>
      <c r="HCJ572" s="107"/>
      <c r="HCK572" s="107"/>
      <c r="HCL572" s="107"/>
      <c r="HCM572" s="107"/>
      <c r="HCN572" s="107"/>
      <c r="HCO572" s="107"/>
      <c r="HCP572" s="107"/>
      <c r="HCQ572" s="107"/>
      <c r="HCR572" s="107"/>
      <c r="HCS572" s="107"/>
      <c r="HCT572" s="107"/>
      <c r="HCU572" s="107"/>
      <c r="HCV572" s="107"/>
      <c r="HCW572" s="107"/>
      <c r="HCX572" s="107"/>
      <c r="HCY572" s="107"/>
      <c r="HCZ572" s="107"/>
      <c r="HDA572" s="107"/>
      <c r="HDB572" s="107"/>
      <c r="HDC572" s="107"/>
      <c r="HDD572" s="107"/>
      <c r="HDE572" s="107"/>
      <c r="HDF572" s="107"/>
      <c r="HDG572" s="107"/>
      <c r="HDH572" s="107"/>
      <c r="HDI572" s="107"/>
      <c r="HDJ572" s="107"/>
      <c r="HDK572" s="107"/>
      <c r="HDL572" s="107"/>
      <c r="HDM572" s="107"/>
      <c r="HDN572" s="107"/>
      <c r="HDO572" s="107"/>
      <c r="HDP572" s="107"/>
      <c r="HDQ572" s="107"/>
      <c r="HDR572" s="107"/>
      <c r="HDS572" s="107"/>
      <c r="HDT572" s="107"/>
      <c r="HDU572" s="107"/>
      <c r="HDV572" s="107"/>
      <c r="HDW572" s="107"/>
      <c r="HDX572" s="107"/>
      <c r="HDY572" s="107"/>
      <c r="HDZ572" s="107"/>
      <c r="HEA572" s="107"/>
      <c r="HEB572" s="107"/>
      <c r="HEC572" s="107"/>
      <c r="HED572" s="107"/>
      <c r="HEE572" s="107"/>
      <c r="HEF572" s="107"/>
      <c r="HEG572" s="107"/>
      <c r="HEH572" s="107"/>
      <c r="HEI572" s="107"/>
      <c r="HEJ572" s="107"/>
      <c r="HEK572" s="107"/>
      <c r="HEL572" s="107"/>
      <c r="HEM572" s="107"/>
      <c r="HEN572" s="107"/>
      <c r="HEO572" s="107"/>
      <c r="HEP572" s="107"/>
      <c r="HEQ572" s="107"/>
      <c r="HER572" s="107"/>
      <c r="HES572" s="107"/>
      <c r="HET572" s="107"/>
      <c r="HEU572" s="107"/>
      <c r="HEV572" s="107"/>
      <c r="HEW572" s="107"/>
      <c r="HEX572" s="107"/>
      <c r="HEY572" s="107"/>
      <c r="HEZ572" s="107"/>
      <c r="HFA572" s="107"/>
      <c r="HFB572" s="107"/>
      <c r="HFC572" s="107"/>
      <c r="HFD572" s="107"/>
      <c r="HFE572" s="107"/>
      <c r="HFF572" s="107"/>
      <c r="HFG572" s="107"/>
      <c r="HFH572" s="107"/>
      <c r="HFI572" s="107"/>
      <c r="HFJ572" s="107"/>
      <c r="HFK572" s="107"/>
      <c r="HFL572" s="107"/>
      <c r="HFM572" s="107"/>
      <c r="HFN572" s="107"/>
      <c r="HFO572" s="107"/>
      <c r="HFP572" s="107"/>
      <c r="HFQ572" s="107"/>
      <c r="HFR572" s="107"/>
      <c r="HFS572" s="107"/>
      <c r="HFT572" s="107"/>
      <c r="HFU572" s="107"/>
      <c r="HFV572" s="107"/>
      <c r="HFW572" s="107"/>
      <c r="HFX572" s="107"/>
      <c r="HFY572" s="107"/>
      <c r="HFZ572" s="107"/>
      <c r="HGA572" s="107"/>
      <c r="HGB572" s="107"/>
      <c r="HGC572" s="107"/>
      <c r="HGD572" s="107"/>
      <c r="HGE572" s="107"/>
      <c r="HGF572" s="107"/>
      <c r="HGG572" s="107"/>
      <c r="HGH572" s="107"/>
      <c r="HGI572" s="107"/>
      <c r="HGJ572" s="107"/>
      <c r="HGK572" s="107"/>
      <c r="HGL572" s="107"/>
      <c r="HGM572" s="107"/>
      <c r="HGN572" s="107"/>
      <c r="HGO572" s="107"/>
      <c r="HGP572" s="107"/>
      <c r="HGQ572" s="107"/>
      <c r="HGR572" s="107"/>
      <c r="HGS572" s="107"/>
      <c r="HGT572" s="107"/>
      <c r="HGU572" s="107"/>
      <c r="HGV572" s="107"/>
      <c r="HGW572" s="107"/>
      <c r="HGX572" s="107"/>
      <c r="HGY572" s="107"/>
      <c r="HGZ572" s="107"/>
      <c r="HHA572" s="107"/>
      <c r="HHB572" s="107"/>
      <c r="HHC572" s="107"/>
      <c r="HHD572" s="107"/>
      <c r="HHE572" s="107"/>
      <c r="HHF572" s="107"/>
      <c r="HHG572" s="107"/>
      <c r="HHH572" s="107"/>
      <c r="HHI572" s="107"/>
      <c r="HHJ572" s="107"/>
      <c r="HHK572" s="107"/>
      <c r="HHL572" s="107"/>
      <c r="HHM572" s="107"/>
      <c r="HHN572" s="107"/>
      <c r="HHO572" s="107"/>
      <c r="HHP572" s="107"/>
      <c r="HHQ572" s="107"/>
      <c r="HHR572" s="107"/>
      <c r="HHS572" s="107"/>
      <c r="HHT572" s="107"/>
      <c r="HHU572" s="107"/>
      <c r="HHV572" s="107"/>
      <c r="HHW572" s="107"/>
      <c r="HHX572" s="107"/>
      <c r="HHY572" s="107"/>
      <c r="HHZ572" s="107"/>
      <c r="HIA572" s="107"/>
      <c r="HIB572" s="107"/>
      <c r="HIC572" s="107"/>
      <c r="HID572" s="107"/>
      <c r="HIE572" s="107"/>
      <c r="HIF572" s="107"/>
      <c r="HIG572" s="107"/>
      <c r="HIH572" s="107"/>
      <c r="HII572" s="107"/>
      <c r="HIJ572" s="107"/>
      <c r="HIK572" s="107"/>
      <c r="HIL572" s="107"/>
      <c r="HIM572" s="107"/>
      <c r="HIN572" s="107"/>
      <c r="HIO572" s="107"/>
      <c r="HIP572" s="107"/>
      <c r="HIQ572" s="107"/>
      <c r="HIR572" s="107"/>
      <c r="HIS572" s="107"/>
      <c r="HIT572" s="107"/>
      <c r="HIU572" s="107"/>
      <c r="HIV572" s="107"/>
      <c r="HIW572" s="107"/>
      <c r="HIX572" s="107"/>
      <c r="HIY572" s="107"/>
      <c r="HIZ572" s="107"/>
      <c r="HJA572" s="107"/>
      <c r="HJB572" s="107"/>
      <c r="HJC572" s="107"/>
      <c r="HJD572" s="107"/>
      <c r="HJE572" s="107"/>
      <c r="HJF572" s="107"/>
      <c r="HJG572" s="107"/>
      <c r="HJH572" s="107"/>
      <c r="HJI572" s="107"/>
      <c r="HJJ572" s="107"/>
      <c r="HJK572" s="107"/>
      <c r="HJL572" s="107"/>
      <c r="HJM572" s="107"/>
      <c r="HJN572" s="107"/>
      <c r="HJO572" s="107"/>
      <c r="HJP572" s="107"/>
      <c r="HJQ572" s="107"/>
      <c r="HJR572" s="107"/>
      <c r="HJS572" s="107"/>
      <c r="HJT572" s="107"/>
      <c r="HJU572" s="107"/>
      <c r="HJV572" s="107"/>
      <c r="HJW572" s="107"/>
      <c r="HJX572" s="107"/>
      <c r="HJY572" s="107"/>
      <c r="HJZ572" s="107"/>
      <c r="HKA572" s="107"/>
      <c r="HKB572" s="107"/>
      <c r="HKC572" s="107"/>
      <c r="HKD572" s="107"/>
      <c r="HKE572" s="107"/>
      <c r="HKF572" s="107"/>
      <c r="HKG572" s="107"/>
      <c r="HKH572" s="107"/>
      <c r="HKI572" s="107"/>
      <c r="HKJ572" s="107"/>
      <c r="HKK572" s="107"/>
      <c r="HKL572" s="107"/>
      <c r="HKM572" s="107"/>
      <c r="HKN572" s="107"/>
      <c r="HKO572" s="107"/>
      <c r="HKP572" s="107"/>
      <c r="HKQ572" s="107"/>
      <c r="HKR572" s="107"/>
      <c r="HKS572" s="107"/>
      <c r="HKT572" s="107"/>
      <c r="HKU572" s="107"/>
      <c r="HKV572" s="107"/>
      <c r="HKW572" s="107"/>
      <c r="HKX572" s="107"/>
      <c r="HKY572" s="107"/>
      <c r="HKZ572" s="107"/>
      <c r="HLA572" s="107"/>
      <c r="HLB572" s="107"/>
      <c r="HLC572" s="107"/>
      <c r="HLD572" s="107"/>
      <c r="HLE572" s="107"/>
      <c r="HLF572" s="107"/>
      <c r="HLG572" s="107"/>
      <c r="HLH572" s="107"/>
      <c r="HLI572" s="107"/>
      <c r="HLJ572" s="107"/>
      <c r="HLK572" s="107"/>
      <c r="HLL572" s="107"/>
      <c r="HLM572" s="107"/>
      <c r="HLN572" s="107"/>
      <c r="HLO572" s="107"/>
      <c r="HLP572" s="107"/>
      <c r="HLQ572" s="107"/>
      <c r="HLR572" s="107"/>
      <c r="HLS572" s="107"/>
      <c r="HLT572" s="107"/>
      <c r="HLU572" s="107"/>
      <c r="HLV572" s="107"/>
      <c r="HLW572" s="107"/>
      <c r="HLX572" s="107"/>
      <c r="HLY572" s="107"/>
      <c r="HLZ572" s="107"/>
      <c r="HMA572" s="107"/>
      <c r="HMB572" s="107"/>
      <c r="HMC572" s="107"/>
      <c r="HMD572" s="107"/>
      <c r="HME572" s="107"/>
      <c r="HMF572" s="107"/>
      <c r="HMG572" s="107"/>
      <c r="HMH572" s="107"/>
      <c r="HMI572" s="107"/>
      <c r="HMJ572" s="107"/>
      <c r="HMK572" s="107"/>
      <c r="HML572" s="107"/>
      <c r="HMM572" s="107"/>
      <c r="HMN572" s="107"/>
      <c r="HMO572" s="107"/>
      <c r="HMP572" s="107"/>
      <c r="HMQ572" s="107"/>
      <c r="HMR572" s="107"/>
      <c r="HMS572" s="107"/>
      <c r="HMT572" s="107"/>
      <c r="HMU572" s="107"/>
      <c r="HMV572" s="107"/>
      <c r="HMW572" s="107"/>
      <c r="HMX572" s="107"/>
      <c r="HMY572" s="107"/>
      <c r="HMZ572" s="107"/>
      <c r="HNA572" s="107"/>
      <c r="HNB572" s="107"/>
      <c r="HNC572" s="107"/>
      <c r="HND572" s="107"/>
      <c r="HNE572" s="107"/>
      <c r="HNF572" s="107"/>
      <c r="HNG572" s="107"/>
      <c r="HNH572" s="107"/>
      <c r="HNI572" s="107"/>
      <c r="HNJ572" s="107"/>
      <c r="HNK572" s="107"/>
      <c r="HNL572" s="107"/>
      <c r="HNM572" s="107"/>
      <c r="HNN572" s="107"/>
      <c r="HNO572" s="107"/>
      <c r="HNP572" s="107"/>
      <c r="HNQ572" s="107"/>
      <c r="HNR572" s="107"/>
      <c r="HNS572" s="107"/>
      <c r="HNT572" s="107"/>
      <c r="HNU572" s="107"/>
      <c r="HNV572" s="107"/>
      <c r="HNW572" s="107"/>
      <c r="HNX572" s="107"/>
      <c r="HNY572" s="107"/>
      <c r="HNZ572" s="107"/>
      <c r="HOA572" s="107"/>
      <c r="HOB572" s="107"/>
      <c r="HOC572" s="107"/>
      <c r="HOD572" s="107"/>
      <c r="HOE572" s="107"/>
      <c r="HOF572" s="107"/>
      <c r="HOG572" s="107"/>
      <c r="HOH572" s="107"/>
      <c r="HOI572" s="107"/>
      <c r="HOJ572" s="107"/>
      <c r="HOK572" s="107"/>
      <c r="HOL572" s="107"/>
      <c r="HOM572" s="107"/>
      <c r="HON572" s="107"/>
      <c r="HOO572" s="107"/>
      <c r="HOP572" s="107"/>
      <c r="HOQ572" s="107"/>
      <c r="HOR572" s="107"/>
      <c r="HOS572" s="107"/>
      <c r="HOT572" s="107"/>
      <c r="HOU572" s="107"/>
      <c r="HOV572" s="107"/>
      <c r="HOW572" s="107"/>
      <c r="HOX572" s="107"/>
      <c r="HOY572" s="107"/>
      <c r="HOZ572" s="107"/>
      <c r="HPA572" s="107"/>
      <c r="HPB572" s="107"/>
      <c r="HPC572" s="107"/>
      <c r="HPD572" s="107"/>
      <c r="HPE572" s="107"/>
      <c r="HPF572" s="107"/>
      <c r="HPG572" s="107"/>
      <c r="HPH572" s="107"/>
      <c r="HPI572" s="107"/>
      <c r="HPJ572" s="107"/>
      <c r="HPK572" s="107"/>
      <c r="HPL572" s="107"/>
      <c r="HPM572" s="107"/>
      <c r="HPN572" s="107"/>
      <c r="HPO572" s="107"/>
      <c r="HPP572" s="107"/>
      <c r="HPQ572" s="107"/>
      <c r="HPR572" s="107"/>
      <c r="HPS572" s="107"/>
      <c r="HPT572" s="107"/>
      <c r="HPU572" s="107"/>
      <c r="HPV572" s="107"/>
      <c r="HPW572" s="107"/>
      <c r="HPX572" s="107"/>
      <c r="HPY572" s="107"/>
      <c r="HPZ572" s="107"/>
      <c r="HQA572" s="107"/>
      <c r="HQB572" s="107"/>
      <c r="HQC572" s="107"/>
      <c r="HQD572" s="107"/>
      <c r="HQE572" s="107"/>
      <c r="HQF572" s="107"/>
      <c r="HQG572" s="107"/>
      <c r="HQH572" s="107"/>
      <c r="HQI572" s="107"/>
      <c r="HQJ572" s="107"/>
      <c r="HQK572" s="107"/>
      <c r="HQL572" s="107"/>
      <c r="HQM572" s="107"/>
      <c r="HQN572" s="107"/>
      <c r="HQO572" s="107"/>
      <c r="HQP572" s="107"/>
      <c r="HQQ572" s="107"/>
      <c r="HQR572" s="107"/>
      <c r="HQS572" s="107"/>
      <c r="HQT572" s="107"/>
      <c r="HQU572" s="107"/>
      <c r="HQV572" s="107"/>
      <c r="HQW572" s="107"/>
      <c r="HQX572" s="107"/>
      <c r="HQY572" s="107"/>
      <c r="HQZ572" s="107"/>
      <c r="HRA572" s="107"/>
      <c r="HRB572" s="107"/>
      <c r="HRC572" s="107"/>
      <c r="HRD572" s="107"/>
      <c r="HRE572" s="107"/>
      <c r="HRF572" s="107"/>
      <c r="HRG572" s="107"/>
      <c r="HRH572" s="107"/>
      <c r="HRI572" s="107"/>
      <c r="HRJ572" s="107"/>
      <c r="HRK572" s="107"/>
      <c r="HRL572" s="107"/>
      <c r="HRM572" s="107"/>
      <c r="HRN572" s="107"/>
      <c r="HRO572" s="107"/>
      <c r="HRP572" s="107"/>
      <c r="HRQ572" s="107"/>
      <c r="HRR572" s="107"/>
      <c r="HRS572" s="107"/>
      <c r="HRT572" s="107"/>
      <c r="HRU572" s="107"/>
      <c r="HRV572" s="107"/>
      <c r="HRW572" s="107"/>
      <c r="HRX572" s="107"/>
      <c r="HRY572" s="107"/>
      <c r="HRZ572" s="107"/>
      <c r="HSA572" s="107"/>
      <c r="HSB572" s="107"/>
      <c r="HSC572" s="107"/>
      <c r="HSD572" s="107"/>
      <c r="HSE572" s="107"/>
      <c r="HSF572" s="107"/>
      <c r="HSG572" s="107"/>
      <c r="HSH572" s="107"/>
      <c r="HSI572" s="107"/>
      <c r="HSJ572" s="107"/>
      <c r="HSK572" s="107"/>
      <c r="HSL572" s="107"/>
      <c r="HSM572" s="107"/>
      <c r="HSN572" s="107"/>
      <c r="HSO572" s="107"/>
      <c r="HSP572" s="107"/>
      <c r="HSQ572" s="107"/>
      <c r="HSR572" s="107"/>
      <c r="HSS572" s="107"/>
      <c r="HST572" s="107"/>
      <c r="HSU572" s="107"/>
      <c r="HSV572" s="107"/>
      <c r="HSW572" s="107"/>
      <c r="HSX572" s="107"/>
      <c r="HSY572" s="107"/>
      <c r="HSZ572" s="107"/>
      <c r="HTA572" s="107"/>
      <c r="HTB572" s="107"/>
      <c r="HTC572" s="107"/>
      <c r="HTD572" s="107"/>
      <c r="HTE572" s="107"/>
      <c r="HTF572" s="107"/>
      <c r="HTG572" s="107"/>
      <c r="HTH572" s="107"/>
      <c r="HTI572" s="107"/>
      <c r="HTJ572" s="107"/>
      <c r="HTK572" s="107"/>
      <c r="HTL572" s="107"/>
      <c r="HTM572" s="107"/>
      <c r="HTN572" s="107"/>
      <c r="HTO572" s="107"/>
      <c r="HTP572" s="107"/>
      <c r="HTQ572" s="107"/>
      <c r="HTR572" s="107"/>
      <c r="HTS572" s="107"/>
      <c r="HTT572" s="107"/>
      <c r="HTU572" s="107"/>
      <c r="HTV572" s="107"/>
      <c r="HTW572" s="107"/>
      <c r="HTX572" s="107"/>
      <c r="HTY572" s="107"/>
      <c r="HTZ572" s="107"/>
      <c r="HUA572" s="107"/>
      <c r="HUB572" s="107"/>
      <c r="HUC572" s="107"/>
      <c r="HUD572" s="107"/>
      <c r="HUE572" s="107"/>
      <c r="HUF572" s="107"/>
      <c r="HUG572" s="107"/>
      <c r="HUH572" s="107"/>
      <c r="HUI572" s="107"/>
      <c r="HUJ572" s="107"/>
      <c r="HUK572" s="107"/>
      <c r="HUL572" s="107"/>
      <c r="HUM572" s="107"/>
      <c r="HUN572" s="107"/>
      <c r="HUO572" s="107"/>
      <c r="HUP572" s="107"/>
      <c r="HUQ572" s="107"/>
      <c r="HUR572" s="107"/>
      <c r="HUS572" s="107"/>
      <c r="HUT572" s="107"/>
      <c r="HUU572" s="107"/>
      <c r="HUV572" s="107"/>
      <c r="HUW572" s="107"/>
      <c r="HUX572" s="107"/>
      <c r="HUY572" s="107"/>
      <c r="HUZ572" s="107"/>
      <c r="HVA572" s="107"/>
      <c r="HVB572" s="107"/>
      <c r="HVC572" s="107"/>
      <c r="HVD572" s="107"/>
      <c r="HVE572" s="107"/>
      <c r="HVF572" s="107"/>
      <c r="HVG572" s="107"/>
      <c r="HVH572" s="107"/>
      <c r="HVI572" s="107"/>
      <c r="HVJ572" s="107"/>
      <c r="HVK572" s="107"/>
      <c r="HVL572" s="107"/>
      <c r="HVM572" s="107"/>
      <c r="HVN572" s="107"/>
      <c r="HVO572" s="107"/>
      <c r="HVP572" s="107"/>
      <c r="HVQ572" s="107"/>
      <c r="HVR572" s="107"/>
      <c r="HVS572" s="107"/>
      <c r="HVT572" s="107"/>
      <c r="HVU572" s="107"/>
      <c r="HVV572" s="107"/>
      <c r="HVW572" s="107"/>
      <c r="HVX572" s="107"/>
      <c r="HVY572" s="107"/>
      <c r="HVZ572" s="107"/>
      <c r="HWA572" s="107"/>
      <c r="HWB572" s="107"/>
      <c r="HWC572" s="107"/>
      <c r="HWD572" s="107"/>
      <c r="HWE572" s="107"/>
      <c r="HWF572" s="107"/>
      <c r="HWG572" s="107"/>
      <c r="HWH572" s="107"/>
      <c r="HWI572" s="107"/>
      <c r="HWJ572" s="107"/>
      <c r="HWK572" s="107"/>
      <c r="HWL572" s="107"/>
      <c r="HWM572" s="107"/>
      <c r="HWN572" s="107"/>
      <c r="HWO572" s="107"/>
      <c r="HWP572" s="107"/>
      <c r="HWQ572" s="107"/>
      <c r="HWR572" s="107"/>
      <c r="HWS572" s="107"/>
      <c r="HWT572" s="107"/>
      <c r="HWU572" s="107"/>
      <c r="HWV572" s="107"/>
      <c r="HWW572" s="107"/>
      <c r="HWX572" s="107"/>
      <c r="HWY572" s="107"/>
      <c r="HWZ572" s="107"/>
      <c r="HXA572" s="107"/>
      <c r="HXB572" s="107"/>
      <c r="HXC572" s="107"/>
      <c r="HXD572" s="107"/>
      <c r="HXE572" s="107"/>
      <c r="HXF572" s="107"/>
      <c r="HXG572" s="107"/>
      <c r="HXH572" s="107"/>
      <c r="HXI572" s="107"/>
      <c r="HXJ572" s="107"/>
      <c r="HXK572" s="107"/>
      <c r="HXL572" s="107"/>
      <c r="HXM572" s="107"/>
      <c r="HXN572" s="107"/>
      <c r="HXO572" s="107"/>
      <c r="HXP572" s="107"/>
      <c r="HXQ572" s="107"/>
      <c r="HXR572" s="107"/>
      <c r="HXS572" s="107"/>
      <c r="HXT572" s="107"/>
      <c r="HXU572" s="107"/>
      <c r="HXV572" s="107"/>
      <c r="HXW572" s="107"/>
      <c r="HXX572" s="107"/>
      <c r="HXY572" s="107"/>
      <c r="HXZ572" s="107"/>
      <c r="HYA572" s="107"/>
      <c r="HYB572" s="107"/>
      <c r="HYC572" s="107"/>
      <c r="HYD572" s="107"/>
      <c r="HYE572" s="107"/>
      <c r="HYF572" s="107"/>
      <c r="HYG572" s="107"/>
      <c r="HYH572" s="107"/>
      <c r="HYI572" s="107"/>
      <c r="HYJ572" s="107"/>
      <c r="HYK572" s="107"/>
      <c r="HYL572" s="107"/>
      <c r="HYM572" s="107"/>
      <c r="HYN572" s="107"/>
      <c r="HYO572" s="107"/>
      <c r="HYP572" s="107"/>
      <c r="HYQ572" s="107"/>
      <c r="HYR572" s="107"/>
      <c r="HYS572" s="107"/>
      <c r="HYT572" s="107"/>
      <c r="HYU572" s="107"/>
      <c r="HYV572" s="107"/>
      <c r="HYW572" s="107"/>
      <c r="HYX572" s="107"/>
      <c r="HYY572" s="107"/>
      <c r="HYZ572" s="107"/>
      <c r="HZA572" s="107"/>
      <c r="HZB572" s="107"/>
      <c r="HZC572" s="107"/>
      <c r="HZD572" s="107"/>
      <c r="HZE572" s="107"/>
      <c r="HZF572" s="107"/>
      <c r="HZG572" s="107"/>
      <c r="HZH572" s="107"/>
      <c r="HZI572" s="107"/>
      <c r="HZJ572" s="107"/>
      <c r="HZK572" s="107"/>
      <c r="HZL572" s="107"/>
      <c r="HZM572" s="107"/>
      <c r="HZN572" s="107"/>
      <c r="HZO572" s="107"/>
      <c r="HZP572" s="107"/>
      <c r="HZQ572" s="107"/>
      <c r="HZR572" s="107"/>
      <c r="HZS572" s="107"/>
      <c r="HZT572" s="107"/>
      <c r="HZU572" s="107"/>
      <c r="HZV572" s="107"/>
      <c r="HZW572" s="107"/>
      <c r="HZX572" s="107"/>
      <c r="HZY572" s="107"/>
      <c r="HZZ572" s="107"/>
      <c r="IAA572" s="107"/>
      <c r="IAB572" s="107"/>
      <c r="IAC572" s="107"/>
      <c r="IAD572" s="107"/>
      <c r="IAE572" s="107"/>
      <c r="IAF572" s="107"/>
      <c r="IAG572" s="107"/>
      <c r="IAH572" s="107"/>
      <c r="IAI572" s="107"/>
      <c r="IAJ572" s="107"/>
      <c r="IAK572" s="107"/>
      <c r="IAL572" s="107"/>
      <c r="IAM572" s="107"/>
      <c r="IAN572" s="107"/>
      <c r="IAO572" s="107"/>
      <c r="IAP572" s="107"/>
      <c r="IAQ572" s="107"/>
      <c r="IAR572" s="107"/>
      <c r="IAS572" s="107"/>
      <c r="IAT572" s="107"/>
      <c r="IAU572" s="107"/>
      <c r="IAV572" s="107"/>
      <c r="IAW572" s="107"/>
      <c r="IAX572" s="107"/>
      <c r="IAY572" s="107"/>
      <c r="IAZ572" s="107"/>
      <c r="IBA572" s="107"/>
      <c r="IBB572" s="107"/>
      <c r="IBC572" s="107"/>
      <c r="IBD572" s="107"/>
      <c r="IBE572" s="107"/>
      <c r="IBF572" s="107"/>
      <c r="IBG572" s="107"/>
      <c r="IBH572" s="107"/>
      <c r="IBI572" s="107"/>
      <c r="IBJ572" s="107"/>
      <c r="IBK572" s="107"/>
      <c r="IBL572" s="107"/>
      <c r="IBM572" s="107"/>
      <c r="IBN572" s="107"/>
      <c r="IBO572" s="107"/>
      <c r="IBP572" s="107"/>
      <c r="IBQ572" s="107"/>
      <c r="IBR572" s="107"/>
      <c r="IBS572" s="107"/>
      <c r="IBT572" s="107"/>
      <c r="IBU572" s="107"/>
      <c r="IBV572" s="107"/>
      <c r="IBW572" s="107"/>
      <c r="IBX572" s="107"/>
      <c r="IBY572" s="107"/>
      <c r="IBZ572" s="107"/>
      <c r="ICA572" s="107"/>
      <c r="ICB572" s="107"/>
      <c r="ICC572" s="107"/>
      <c r="ICD572" s="107"/>
      <c r="ICE572" s="107"/>
      <c r="ICF572" s="107"/>
      <c r="ICG572" s="107"/>
      <c r="ICH572" s="107"/>
      <c r="ICI572" s="107"/>
      <c r="ICJ572" s="107"/>
      <c r="ICK572" s="107"/>
      <c r="ICL572" s="107"/>
      <c r="ICM572" s="107"/>
      <c r="ICN572" s="107"/>
      <c r="ICO572" s="107"/>
      <c r="ICP572" s="107"/>
      <c r="ICQ572" s="107"/>
      <c r="ICR572" s="107"/>
      <c r="ICS572" s="107"/>
      <c r="ICT572" s="107"/>
      <c r="ICU572" s="107"/>
      <c r="ICV572" s="107"/>
      <c r="ICW572" s="107"/>
      <c r="ICX572" s="107"/>
      <c r="ICY572" s="107"/>
      <c r="ICZ572" s="107"/>
      <c r="IDA572" s="107"/>
      <c r="IDB572" s="107"/>
      <c r="IDC572" s="107"/>
      <c r="IDD572" s="107"/>
      <c r="IDE572" s="107"/>
      <c r="IDF572" s="107"/>
      <c r="IDG572" s="107"/>
      <c r="IDH572" s="107"/>
      <c r="IDI572" s="107"/>
      <c r="IDJ572" s="107"/>
      <c r="IDK572" s="107"/>
      <c r="IDL572" s="107"/>
      <c r="IDM572" s="107"/>
      <c r="IDN572" s="107"/>
      <c r="IDO572" s="107"/>
      <c r="IDP572" s="107"/>
      <c r="IDQ572" s="107"/>
      <c r="IDR572" s="107"/>
      <c r="IDS572" s="107"/>
      <c r="IDT572" s="107"/>
      <c r="IDU572" s="107"/>
      <c r="IDV572" s="107"/>
      <c r="IDW572" s="107"/>
      <c r="IDX572" s="107"/>
      <c r="IDY572" s="107"/>
      <c r="IDZ572" s="107"/>
      <c r="IEA572" s="107"/>
      <c r="IEB572" s="107"/>
      <c r="IEC572" s="107"/>
      <c r="IED572" s="107"/>
      <c r="IEE572" s="107"/>
      <c r="IEF572" s="107"/>
      <c r="IEG572" s="107"/>
      <c r="IEH572" s="107"/>
      <c r="IEI572" s="107"/>
      <c r="IEJ572" s="107"/>
      <c r="IEK572" s="107"/>
      <c r="IEL572" s="107"/>
      <c r="IEM572" s="107"/>
      <c r="IEN572" s="107"/>
      <c r="IEO572" s="107"/>
      <c r="IEP572" s="107"/>
      <c r="IEQ572" s="107"/>
      <c r="IER572" s="107"/>
      <c r="IES572" s="107"/>
      <c r="IET572" s="107"/>
      <c r="IEU572" s="107"/>
      <c r="IEV572" s="107"/>
      <c r="IEW572" s="107"/>
      <c r="IEX572" s="107"/>
      <c r="IEY572" s="107"/>
      <c r="IEZ572" s="107"/>
      <c r="IFA572" s="107"/>
      <c r="IFB572" s="107"/>
      <c r="IFC572" s="107"/>
      <c r="IFD572" s="107"/>
      <c r="IFE572" s="107"/>
      <c r="IFF572" s="107"/>
      <c r="IFG572" s="107"/>
      <c r="IFH572" s="107"/>
      <c r="IFI572" s="107"/>
      <c r="IFJ572" s="107"/>
      <c r="IFK572" s="107"/>
      <c r="IFL572" s="107"/>
      <c r="IFM572" s="107"/>
      <c r="IFN572" s="107"/>
      <c r="IFO572" s="107"/>
      <c r="IFP572" s="107"/>
      <c r="IFQ572" s="107"/>
      <c r="IFR572" s="107"/>
      <c r="IFS572" s="107"/>
      <c r="IFT572" s="107"/>
      <c r="IFU572" s="107"/>
      <c r="IFV572" s="107"/>
      <c r="IFW572" s="107"/>
      <c r="IFX572" s="107"/>
      <c r="IFY572" s="107"/>
      <c r="IFZ572" s="107"/>
      <c r="IGA572" s="107"/>
      <c r="IGB572" s="107"/>
      <c r="IGC572" s="107"/>
      <c r="IGD572" s="107"/>
      <c r="IGE572" s="107"/>
      <c r="IGF572" s="107"/>
      <c r="IGG572" s="107"/>
      <c r="IGH572" s="107"/>
      <c r="IGI572" s="107"/>
      <c r="IGJ572" s="107"/>
      <c r="IGK572" s="107"/>
      <c r="IGL572" s="107"/>
      <c r="IGM572" s="107"/>
      <c r="IGN572" s="107"/>
      <c r="IGO572" s="107"/>
      <c r="IGP572" s="107"/>
      <c r="IGQ572" s="107"/>
      <c r="IGR572" s="107"/>
      <c r="IGS572" s="107"/>
      <c r="IGT572" s="107"/>
      <c r="IGU572" s="107"/>
      <c r="IGV572" s="107"/>
      <c r="IGW572" s="107"/>
      <c r="IGX572" s="107"/>
      <c r="IGY572" s="107"/>
      <c r="IGZ572" s="107"/>
      <c r="IHA572" s="107"/>
      <c r="IHB572" s="107"/>
      <c r="IHC572" s="107"/>
      <c r="IHD572" s="107"/>
      <c r="IHE572" s="107"/>
      <c r="IHF572" s="107"/>
      <c r="IHG572" s="107"/>
      <c r="IHH572" s="107"/>
      <c r="IHI572" s="107"/>
      <c r="IHJ572" s="107"/>
      <c r="IHK572" s="107"/>
      <c r="IHL572" s="107"/>
      <c r="IHM572" s="107"/>
      <c r="IHN572" s="107"/>
      <c r="IHO572" s="107"/>
      <c r="IHP572" s="107"/>
      <c r="IHQ572" s="107"/>
      <c r="IHR572" s="107"/>
      <c r="IHS572" s="107"/>
      <c r="IHT572" s="107"/>
      <c r="IHU572" s="107"/>
      <c r="IHV572" s="107"/>
      <c r="IHW572" s="107"/>
      <c r="IHX572" s="107"/>
      <c r="IHY572" s="107"/>
      <c r="IHZ572" s="107"/>
      <c r="IIA572" s="107"/>
      <c r="IIB572" s="107"/>
      <c r="IIC572" s="107"/>
      <c r="IID572" s="107"/>
      <c r="IIE572" s="107"/>
      <c r="IIF572" s="107"/>
      <c r="IIG572" s="107"/>
      <c r="IIH572" s="107"/>
      <c r="III572" s="107"/>
      <c r="IIJ572" s="107"/>
      <c r="IIK572" s="107"/>
      <c r="IIL572" s="107"/>
      <c r="IIM572" s="107"/>
      <c r="IIN572" s="107"/>
      <c r="IIO572" s="107"/>
      <c r="IIP572" s="107"/>
      <c r="IIQ572" s="107"/>
      <c r="IIR572" s="107"/>
      <c r="IIS572" s="107"/>
      <c r="IIT572" s="107"/>
      <c r="IIU572" s="107"/>
      <c r="IIV572" s="107"/>
      <c r="IIW572" s="107"/>
      <c r="IIX572" s="107"/>
      <c r="IIY572" s="107"/>
      <c r="IIZ572" s="107"/>
      <c r="IJA572" s="107"/>
      <c r="IJB572" s="107"/>
      <c r="IJC572" s="107"/>
      <c r="IJD572" s="107"/>
      <c r="IJE572" s="107"/>
      <c r="IJF572" s="107"/>
      <c r="IJG572" s="107"/>
      <c r="IJH572" s="107"/>
      <c r="IJI572" s="107"/>
      <c r="IJJ572" s="107"/>
      <c r="IJK572" s="107"/>
      <c r="IJL572" s="107"/>
      <c r="IJM572" s="107"/>
      <c r="IJN572" s="107"/>
      <c r="IJO572" s="107"/>
      <c r="IJP572" s="107"/>
      <c r="IJQ572" s="107"/>
      <c r="IJR572" s="107"/>
      <c r="IJS572" s="107"/>
      <c r="IJT572" s="107"/>
      <c r="IJU572" s="107"/>
      <c r="IJV572" s="107"/>
      <c r="IJW572" s="107"/>
      <c r="IJX572" s="107"/>
      <c r="IJY572" s="107"/>
      <c r="IJZ572" s="107"/>
      <c r="IKA572" s="107"/>
      <c r="IKB572" s="107"/>
      <c r="IKC572" s="107"/>
      <c r="IKD572" s="107"/>
      <c r="IKE572" s="107"/>
      <c r="IKF572" s="107"/>
      <c r="IKG572" s="107"/>
      <c r="IKH572" s="107"/>
      <c r="IKI572" s="107"/>
      <c r="IKJ572" s="107"/>
      <c r="IKK572" s="107"/>
      <c r="IKL572" s="107"/>
      <c r="IKM572" s="107"/>
      <c r="IKN572" s="107"/>
      <c r="IKO572" s="107"/>
      <c r="IKP572" s="107"/>
      <c r="IKQ572" s="107"/>
      <c r="IKR572" s="107"/>
      <c r="IKS572" s="107"/>
      <c r="IKT572" s="107"/>
      <c r="IKU572" s="107"/>
      <c r="IKV572" s="107"/>
      <c r="IKW572" s="107"/>
      <c r="IKX572" s="107"/>
      <c r="IKY572" s="107"/>
      <c r="IKZ572" s="107"/>
      <c r="ILA572" s="107"/>
      <c r="ILB572" s="107"/>
      <c r="ILC572" s="107"/>
      <c r="ILD572" s="107"/>
      <c r="ILE572" s="107"/>
      <c r="ILF572" s="107"/>
      <c r="ILG572" s="107"/>
      <c r="ILH572" s="107"/>
      <c r="ILI572" s="107"/>
      <c r="ILJ572" s="107"/>
      <c r="ILK572" s="107"/>
      <c r="ILL572" s="107"/>
      <c r="ILM572" s="107"/>
      <c r="ILN572" s="107"/>
      <c r="ILO572" s="107"/>
      <c r="ILP572" s="107"/>
      <c r="ILQ572" s="107"/>
      <c r="ILR572" s="107"/>
      <c r="ILS572" s="107"/>
      <c r="ILT572" s="107"/>
      <c r="ILU572" s="107"/>
      <c r="ILV572" s="107"/>
      <c r="ILW572" s="107"/>
      <c r="ILX572" s="107"/>
      <c r="ILY572" s="107"/>
      <c r="ILZ572" s="107"/>
      <c r="IMA572" s="107"/>
      <c r="IMB572" s="107"/>
      <c r="IMC572" s="107"/>
      <c r="IMD572" s="107"/>
      <c r="IME572" s="107"/>
      <c r="IMF572" s="107"/>
      <c r="IMG572" s="107"/>
      <c r="IMH572" s="107"/>
      <c r="IMI572" s="107"/>
      <c r="IMJ572" s="107"/>
      <c r="IMK572" s="107"/>
      <c r="IML572" s="107"/>
      <c r="IMM572" s="107"/>
      <c r="IMN572" s="107"/>
      <c r="IMO572" s="107"/>
      <c r="IMP572" s="107"/>
      <c r="IMQ572" s="107"/>
      <c r="IMR572" s="107"/>
      <c r="IMS572" s="107"/>
      <c r="IMT572" s="107"/>
      <c r="IMU572" s="107"/>
      <c r="IMV572" s="107"/>
      <c r="IMW572" s="107"/>
      <c r="IMX572" s="107"/>
      <c r="IMY572" s="107"/>
      <c r="IMZ572" s="107"/>
      <c r="INA572" s="107"/>
      <c r="INB572" s="107"/>
      <c r="INC572" s="107"/>
      <c r="IND572" s="107"/>
      <c r="INE572" s="107"/>
      <c r="INF572" s="107"/>
      <c r="ING572" s="107"/>
      <c r="INH572" s="107"/>
      <c r="INI572" s="107"/>
      <c r="INJ572" s="107"/>
      <c r="INK572" s="107"/>
      <c r="INL572" s="107"/>
      <c r="INM572" s="107"/>
      <c r="INN572" s="107"/>
      <c r="INO572" s="107"/>
      <c r="INP572" s="107"/>
      <c r="INQ572" s="107"/>
      <c r="INR572" s="107"/>
      <c r="INS572" s="107"/>
      <c r="INT572" s="107"/>
      <c r="INU572" s="107"/>
      <c r="INV572" s="107"/>
      <c r="INW572" s="107"/>
      <c r="INX572" s="107"/>
      <c r="INY572" s="107"/>
      <c r="INZ572" s="107"/>
      <c r="IOA572" s="107"/>
      <c r="IOB572" s="107"/>
      <c r="IOC572" s="107"/>
      <c r="IOD572" s="107"/>
      <c r="IOE572" s="107"/>
      <c r="IOF572" s="107"/>
      <c r="IOG572" s="107"/>
      <c r="IOH572" s="107"/>
      <c r="IOI572" s="107"/>
      <c r="IOJ572" s="107"/>
      <c r="IOK572" s="107"/>
      <c r="IOL572" s="107"/>
      <c r="IOM572" s="107"/>
      <c r="ION572" s="107"/>
      <c r="IOO572" s="107"/>
      <c r="IOP572" s="107"/>
      <c r="IOQ572" s="107"/>
      <c r="IOR572" s="107"/>
      <c r="IOS572" s="107"/>
      <c r="IOT572" s="107"/>
      <c r="IOU572" s="107"/>
      <c r="IOV572" s="107"/>
      <c r="IOW572" s="107"/>
      <c r="IOX572" s="107"/>
      <c r="IOY572" s="107"/>
      <c r="IOZ572" s="107"/>
      <c r="IPA572" s="107"/>
      <c r="IPB572" s="107"/>
      <c r="IPC572" s="107"/>
      <c r="IPD572" s="107"/>
      <c r="IPE572" s="107"/>
      <c r="IPF572" s="107"/>
      <c r="IPG572" s="107"/>
      <c r="IPH572" s="107"/>
      <c r="IPI572" s="107"/>
      <c r="IPJ572" s="107"/>
      <c r="IPK572" s="107"/>
      <c r="IPL572" s="107"/>
      <c r="IPM572" s="107"/>
      <c r="IPN572" s="107"/>
      <c r="IPO572" s="107"/>
      <c r="IPP572" s="107"/>
      <c r="IPQ572" s="107"/>
      <c r="IPR572" s="107"/>
      <c r="IPS572" s="107"/>
      <c r="IPT572" s="107"/>
      <c r="IPU572" s="107"/>
      <c r="IPV572" s="107"/>
      <c r="IPW572" s="107"/>
      <c r="IPX572" s="107"/>
      <c r="IPY572" s="107"/>
      <c r="IPZ572" s="107"/>
      <c r="IQA572" s="107"/>
      <c r="IQB572" s="107"/>
      <c r="IQC572" s="107"/>
      <c r="IQD572" s="107"/>
      <c r="IQE572" s="107"/>
      <c r="IQF572" s="107"/>
      <c r="IQG572" s="107"/>
      <c r="IQH572" s="107"/>
      <c r="IQI572" s="107"/>
      <c r="IQJ572" s="107"/>
      <c r="IQK572" s="107"/>
      <c r="IQL572" s="107"/>
      <c r="IQM572" s="107"/>
      <c r="IQN572" s="107"/>
      <c r="IQO572" s="107"/>
      <c r="IQP572" s="107"/>
      <c r="IQQ572" s="107"/>
      <c r="IQR572" s="107"/>
      <c r="IQS572" s="107"/>
      <c r="IQT572" s="107"/>
      <c r="IQU572" s="107"/>
      <c r="IQV572" s="107"/>
      <c r="IQW572" s="107"/>
      <c r="IQX572" s="107"/>
      <c r="IQY572" s="107"/>
      <c r="IQZ572" s="107"/>
      <c r="IRA572" s="107"/>
      <c r="IRB572" s="107"/>
      <c r="IRC572" s="107"/>
      <c r="IRD572" s="107"/>
      <c r="IRE572" s="107"/>
      <c r="IRF572" s="107"/>
      <c r="IRG572" s="107"/>
      <c r="IRH572" s="107"/>
      <c r="IRI572" s="107"/>
      <c r="IRJ572" s="107"/>
      <c r="IRK572" s="107"/>
      <c r="IRL572" s="107"/>
      <c r="IRM572" s="107"/>
      <c r="IRN572" s="107"/>
      <c r="IRO572" s="107"/>
      <c r="IRP572" s="107"/>
      <c r="IRQ572" s="107"/>
      <c r="IRR572" s="107"/>
      <c r="IRS572" s="107"/>
      <c r="IRT572" s="107"/>
      <c r="IRU572" s="107"/>
      <c r="IRV572" s="107"/>
      <c r="IRW572" s="107"/>
      <c r="IRX572" s="107"/>
      <c r="IRY572" s="107"/>
      <c r="IRZ572" s="107"/>
      <c r="ISA572" s="107"/>
      <c r="ISB572" s="107"/>
      <c r="ISC572" s="107"/>
      <c r="ISD572" s="107"/>
      <c r="ISE572" s="107"/>
      <c r="ISF572" s="107"/>
      <c r="ISG572" s="107"/>
      <c r="ISH572" s="107"/>
      <c r="ISI572" s="107"/>
      <c r="ISJ572" s="107"/>
      <c r="ISK572" s="107"/>
      <c r="ISL572" s="107"/>
      <c r="ISM572" s="107"/>
      <c r="ISN572" s="107"/>
      <c r="ISO572" s="107"/>
      <c r="ISP572" s="107"/>
      <c r="ISQ572" s="107"/>
      <c r="ISR572" s="107"/>
      <c r="ISS572" s="107"/>
      <c r="IST572" s="107"/>
      <c r="ISU572" s="107"/>
      <c r="ISV572" s="107"/>
      <c r="ISW572" s="107"/>
      <c r="ISX572" s="107"/>
      <c r="ISY572" s="107"/>
      <c r="ISZ572" s="107"/>
      <c r="ITA572" s="107"/>
      <c r="ITB572" s="107"/>
      <c r="ITC572" s="107"/>
      <c r="ITD572" s="107"/>
      <c r="ITE572" s="107"/>
      <c r="ITF572" s="107"/>
      <c r="ITG572" s="107"/>
      <c r="ITH572" s="107"/>
      <c r="ITI572" s="107"/>
      <c r="ITJ572" s="107"/>
      <c r="ITK572" s="107"/>
      <c r="ITL572" s="107"/>
      <c r="ITM572" s="107"/>
      <c r="ITN572" s="107"/>
      <c r="ITO572" s="107"/>
      <c r="ITP572" s="107"/>
      <c r="ITQ572" s="107"/>
      <c r="ITR572" s="107"/>
      <c r="ITS572" s="107"/>
      <c r="ITT572" s="107"/>
      <c r="ITU572" s="107"/>
      <c r="ITV572" s="107"/>
      <c r="ITW572" s="107"/>
      <c r="ITX572" s="107"/>
      <c r="ITY572" s="107"/>
      <c r="ITZ572" s="107"/>
      <c r="IUA572" s="107"/>
      <c r="IUB572" s="107"/>
      <c r="IUC572" s="107"/>
      <c r="IUD572" s="107"/>
      <c r="IUE572" s="107"/>
      <c r="IUF572" s="107"/>
      <c r="IUG572" s="107"/>
      <c r="IUH572" s="107"/>
      <c r="IUI572" s="107"/>
      <c r="IUJ572" s="107"/>
      <c r="IUK572" s="107"/>
      <c r="IUL572" s="107"/>
      <c r="IUM572" s="107"/>
      <c r="IUN572" s="107"/>
      <c r="IUO572" s="107"/>
      <c r="IUP572" s="107"/>
      <c r="IUQ572" s="107"/>
      <c r="IUR572" s="107"/>
      <c r="IUS572" s="107"/>
      <c r="IUT572" s="107"/>
      <c r="IUU572" s="107"/>
      <c r="IUV572" s="107"/>
      <c r="IUW572" s="107"/>
      <c r="IUX572" s="107"/>
      <c r="IUY572" s="107"/>
      <c r="IUZ572" s="107"/>
      <c r="IVA572" s="107"/>
      <c r="IVB572" s="107"/>
      <c r="IVC572" s="107"/>
      <c r="IVD572" s="107"/>
      <c r="IVE572" s="107"/>
      <c r="IVF572" s="107"/>
      <c r="IVG572" s="107"/>
      <c r="IVH572" s="107"/>
      <c r="IVI572" s="107"/>
      <c r="IVJ572" s="107"/>
      <c r="IVK572" s="107"/>
      <c r="IVL572" s="107"/>
      <c r="IVM572" s="107"/>
      <c r="IVN572" s="107"/>
      <c r="IVO572" s="107"/>
      <c r="IVP572" s="107"/>
      <c r="IVQ572" s="107"/>
      <c r="IVR572" s="107"/>
      <c r="IVS572" s="107"/>
      <c r="IVT572" s="107"/>
      <c r="IVU572" s="107"/>
      <c r="IVV572" s="107"/>
      <c r="IVW572" s="107"/>
      <c r="IVX572" s="107"/>
      <c r="IVY572" s="107"/>
      <c r="IVZ572" s="107"/>
      <c r="IWA572" s="107"/>
      <c r="IWB572" s="107"/>
      <c r="IWC572" s="107"/>
      <c r="IWD572" s="107"/>
      <c r="IWE572" s="107"/>
      <c r="IWF572" s="107"/>
      <c r="IWG572" s="107"/>
      <c r="IWH572" s="107"/>
      <c r="IWI572" s="107"/>
      <c r="IWJ572" s="107"/>
      <c r="IWK572" s="107"/>
      <c r="IWL572" s="107"/>
      <c r="IWM572" s="107"/>
      <c r="IWN572" s="107"/>
      <c r="IWO572" s="107"/>
      <c r="IWP572" s="107"/>
      <c r="IWQ572" s="107"/>
      <c r="IWR572" s="107"/>
      <c r="IWS572" s="107"/>
      <c r="IWT572" s="107"/>
      <c r="IWU572" s="107"/>
      <c r="IWV572" s="107"/>
      <c r="IWW572" s="107"/>
      <c r="IWX572" s="107"/>
      <c r="IWY572" s="107"/>
      <c r="IWZ572" s="107"/>
      <c r="IXA572" s="107"/>
      <c r="IXB572" s="107"/>
      <c r="IXC572" s="107"/>
      <c r="IXD572" s="107"/>
      <c r="IXE572" s="107"/>
      <c r="IXF572" s="107"/>
      <c r="IXG572" s="107"/>
      <c r="IXH572" s="107"/>
      <c r="IXI572" s="107"/>
      <c r="IXJ572" s="107"/>
      <c r="IXK572" s="107"/>
      <c r="IXL572" s="107"/>
      <c r="IXM572" s="107"/>
      <c r="IXN572" s="107"/>
      <c r="IXO572" s="107"/>
      <c r="IXP572" s="107"/>
      <c r="IXQ572" s="107"/>
      <c r="IXR572" s="107"/>
      <c r="IXS572" s="107"/>
      <c r="IXT572" s="107"/>
      <c r="IXU572" s="107"/>
      <c r="IXV572" s="107"/>
      <c r="IXW572" s="107"/>
      <c r="IXX572" s="107"/>
      <c r="IXY572" s="107"/>
      <c r="IXZ572" s="107"/>
      <c r="IYA572" s="107"/>
      <c r="IYB572" s="107"/>
      <c r="IYC572" s="107"/>
      <c r="IYD572" s="107"/>
      <c r="IYE572" s="107"/>
      <c r="IYF572" s="107"/>
      <c r="IYG572" s="107"/>
      <c r="IYH572" s="107"/>
      <c r="IYI572" s="107"/>
      <c r="IYJ572" s="107"/>
      <c r="IYK572" s="107"/>
      <c r="IYL572" s="107"/>
      <c r="IYM572" s="107"/>
      <c r="IYN572" s="107"/>
      <c r="IYO572" s="107"/>
      <c r="IYP572" s="107"/>
      <c r="IYQ572" s="107"/>
      <c r="IYR572" s="107"/>
      <c r="IYS572" s="107"/>
      <c r="IYT572" s="107"/>
      <c r="IYU572" s="107"/>
      <c r="IYV572" s="107"/>
      <c r="IYW572" s="107"/>
      <c r="IYX572" s="107"/>
      <c r="IYY572" s="107"/>
      <c r="IYZ572" s="107"/>
      <c r="IZA572" s="107"/>
      <c r="IZB572" s="107"/>
      <c r="IZC572" s="107"/>
      <c r="IZD572" s="107"/>
      <c r="IZE572" s="107"/>
      <c r="IZF572" s="107"/>
      <c r="IZG572" s="107"/>
      <c r="IZH572" s="107"/>
      <c r="IZI572" s="107"/>
      <c r="IZJ572" s="107"/>
      <c r="IZK572" s="107"/>
      <c r="IZL572" s="107"/>
      <c r="IZM572" s="107"/>
      <c r="IZN572" s="107"/>
      <c r="IZO572" s="107"/>
      <c r="IZP572" s="107"/>
      <c r="IZQ572" s="107"/>
      <c r="IZR572" s="107"/>
      <c r="IZS572" s="107"/>
      <c r="IZT572" s="107"/>
      <c r="IZU572" s="107"/>
      <c r="IZV572" s="107"/>
      <c r="IZW572" s="107"/>
      <c r="IZX572" s="107"/>
      <c r="IZY572" s="107"/>
      <c r="IZZ572" s="107"/>
      <c r="JAA572" s="107"/>
      <c r="JAB572" s="107"/>
      <c r="JAC572" s="107"/>
      <c r="JAD572" s="107"/>
      <c r="JAE572" s="107"/>
      <c r="JAF572" s="107"/>
      <c r="JAG572" s="107"/>
      <c r="JAH572" s="107"/>
      <c r="JAI572" s="107"/>
      <c r="JAJ572" s="107"/>
      <c r="JAK572" s="107"/>
      <c r="JAL572" s="107"/>
      <c r="JAM572" s="107"/>
      <c r="JAN572" s="107"/>
      <c r="JAO572" s="107"/>
      <c r="JAP572" s="107"/>
      <c r="JAQ572" s="107"/>
      <c r="JAR572" s="107"/>
      <c r="JAS572" s="107"/>
      <c r="JAT572" s="107"/>
      <c r="JAU572" s="107"/>
      <c r="JAV572" s="107"/>
      <c r="JAW572" s="107"/>
      <c r="JAX572" s="107"/>
      <c r="JAY572" s="107"/>
      <c r="JAZ572" s="107"/>
      <c r="JBA572" s="107"/>
      <c r="JBB572" s="107"/>
      <c r="JBC572" s="107"/>
      <c r="JBD572" s="107"/>
      <c r="JBE572" s="107"/>
      <c r="JBF572" s="107"/>
      <c r="JBG572" s="107"/>
      <c r="JBH572" s="107"/>
      <c r="JBI572" s="107"/>
      <c r="JBJ572" s="107"/>
      <c r="JBK572" s="107"/>
      <c r="JBL572" s="107"/>
      <c r="JBM572" s="107"/>
      <c r="JBN572" s="107"/>
      <c r="JBO572" s="107"/>
      <c r="JBP572" s="107"/>
      <c r="JBQ572" s="107"/>
      <c r="JBR572" s="107"/>
      <c r="JBS572" s="107"/>
      <c r="JBT572" s="107"/>
      <c r="JBU572" s="107"/>
      <c r="JBV572" s="107"/>
      <c r="JBW572" s="107"/>
      <c r="JBX572" s="107"/>
      <c r="JBY572" s="107"/>
      <c r="JBZ572" s="107"/>
      <c r="JCA572" s="107"/>
      <c r="JCB572" s="107"/>
      <c r="JCC572" s="107"/>
      <c r="JCD572" s="107"/>
      <c r="JCE572" s="107"/>
      <c r="JCF572" s="107"/>
      <c r="JCG572" s="107"/>
      <c r="JCH572" s="107"/>
      <c r="JCI572" s="107"/>
      <c r="JCJ572" s="107"/>
      <c r="JCK572" s="107"/>
      <c r="JCL572" s="107"/>
      <c r="JCM572" s="107"/>
      <c r="JCN572" s="107"/>
      <c r="JCO572" s="107"/>
      <c r="JCP572" s="107"/>
      <c r="JCQ572" s="107"/>
      <c r="JCR572" s="107"/>
      <c r="JCS572" s="107"/>
      <c r="JCT572" s="107"/>
      <c r="JCU572" s="107"/>
      <c r="JCV572" s="107"/>
      <c r="JCW572" s="107"/>
      <c r="JCX572" s="107"/>
      <c r="JCY572" s="107"/>
      <c r="JCZ572" s="107"/>
      <c r="JDA572" s="107"/>
      <c r="JDB572" s="107"/>
      <c r="JDC572" s="107"/>
      <c r="JDD572" s="107"/>
      <c r="JDE572" s="107"/>
      <c r="JDF572" s="107"/>
      <c r="JDG572" s="107"/>
      <c r="JDH572" s="107"/>
      <c r="JDI572" s="107"/>
      <c r="JDJ572" s="107"/>
      <c r="JDK572" s="107"/>
      <c r="JDL572" s="107"/>
      <c r="JDM572" s="107"/>
      <c r="JDN572" s="107"/>
      <c r="JDO572" s="107"/>
      <c r="JDP572" s="107"/>
      <c r="JDQ572" s="107"/>
      <c r="JDR572" s="107"/>
      <c r="JDS572" s="107"/>
      <c r="JDT572" s="107"/>
      <c r="JDU572" s="107"/>
      <c r="JDV572" s="107"/>
      <c r="JDW572" s="107"/>
      <c r="JDX572" s="107"/>
      <c r="JDY572" s="107"/>
      <c r="JDZ572" s="107"/>
      <c r="JEA572" s="107"/>
      <c r="JEB572" s="107"/>
      <c r="JEC572" s="107"/>
      <c r="JED572" s="107"/>
      <c r="JEE572" s="107"/>
      <c r="JEF572" s="107"/>
      <c r="JEG572" s="107"/>
      <c r="JEH572" s="107"/>
      <c r="JEI572" s="107"/>
      <c r="JEJ572" s="107"/>
      <c r="JEK572" s="107"/>
      <c r="JEL572" s="107"/>
      <c r="JEM572" s="107"/>
      <c r="JEN572" s="107"/>
      <c r="JEO572" s="107"/>
      <c r="JEP572" s="107"/>
      <c r="JEQ572" s="107"/>
      <c r="JER572" s="107"/>
      <c r="JES572" s="107"/>
      <c r="JET572" s="107"/>
      <c r="JEU572" s="107"/>
      <c r="JEV572" s="107"/>
      <c r="JEW572" s="107"/>
      <c r="JEX572" s="107"/>
      <c r="JEY572" s="107"/>
      <c r="JEZ572" s="107"/>
      <c r="JFA572" s="107"/>
      <c r="JFB572" s="107"/>
      <c r="JFC572" s="107"/>
      <c r="JFD572" s="107"/>
      <c r="JFE572" s="107"/>
      <c r="JFF572" s="107"/>
      <c r="JFG572" s="107"/>
      <c r="JFH572" s="107"/>
      <c r="JFI572" s="107"/>
      <c r="JFJ572" s="107"/>
      <c r="JFK572" s="107"/>
      <c r="JFL572" s="107"/>
      <c r="JFM572" s="107"/>
      <c r="JFN572" s="107"/>
      <c r="JFO572" s="107"/>
      <c r="JFP572" s="107"/>
      <c r="JFQ572" s="107"/>
      <c r="JFR572" s="107"/>
      <c r="JFS572" s="107"/>
      <c r="JFT572" s="107"/>
      <c r="JFU572" s="107"/>
      <c r="JFV572" s="107"/>
      <c r="JFW572" s="107"/>
      <c r="JFX572" s="107"/>
      <c r="JFY572" s="107"/>
      <c r="JFZ572" s="107"/>
      <c r="JGA572" s="107"/>
      <c r="JGB572" s="107"/>
      <c r="JGC572" s="107"/>
      <c r="JGD572" s="107"/>
      <c r="JGE572" s="107"/>
      <c r="JGF572" s="107"/>
      <c r="JGG572" s="107"/>
      <c r="JGH572" s="107"/>
      <c r="JGI572" s="107"/>
      <c r="JGJ572" s="107"/>
      <c r="JGK572" s="107"/>
      <c r="JGL572" s="107"/>
      <c r="JGM572" s="107"/>
      <c r="JGN572" s="107"/>
      <c r="JGO572" s="107"/>
      <c r="JGP572" s="107"/>
      <c r="JGQ572" s="107"/>
      <c r="JGR572" s="107"/>
      <c r="JGS572" s="107"/>
      <c r="JGT572" s="107"/>
      <c r="JGU572" s="107"/>
      <c r="JGV572" s="107"/>
      <c r="JGW572" s="107"/>
      <c r="JGX572" s="107"/>
      <c r="JGY572" s="107"/>
      <c r="JGZ572" s="107"/>
      <c r="JHA572" s="107"/>
      <c r="JHB572" s="107"/>
      <c r="JHC572" s="107"/>
      <c r="JHD572" s="107"/>
      <c r="JHE572" s="107"/>
      <c r="JHF572" s="107"/>
      <c r="JHG572" s="107"/>
      <c r="JHH572" s="107"/>
      <c r="JHI572" s="107"/>
      <c r="JHJ572" s="107"/>
      <c r="JHK572" s="107"/>
      <c r="JHL572" s="107"/>
      <c r="JHM572" s="107"/>
      <c r="JHN572" s="107"/>
      <c r="JHO572" s="107"/>
      <c r="JHP572" s="107"/>
      <c r="JHQ572" s="107"/>
      <c r="JHR572" s="107"/>
      <c r="JHS572" s="107"/>
      <c r="JHT572" s="107"/>
      <c r="JHU572" s="107"/>
      <c r="JHV572" s="107"/>
      <c r="JHW572" s="107"/>
      <c r="JHX572" s="107"/>
      <c r="JHY572" s="107"/>
      <c r="JHZ572" s="107"/>
      <c r="JIA572" s="107"/>
      <c r="JIB572" s="107"/>
      <c r="JIC572" s="107"/>
      <c r="JID572" s="107"/>
      <c r="JIE572" s="107"/>
      <c r="JIF572" s="107"/>
      <c r="JIG572" s="107"/>
      <c r="JIH572" s="107"/>
      <c r="JII572" s="107"/>
      <c r="JIJ572" s="107"/>
      <c r="JIK572" s="107"/>
      <c r="JIL572" s="107"/>
      <c r="JIM572" s="107"/>
      <c r="JIN572" s="107"/>
      <c r="JIO572" s="107"/>
      <c r="JIP572" s="107"/>
      <c r="JIQ572" s="107"/>
      <c r="JIR572" s="107"/>
      <c r="JIS572" s="107"/>
      <c r="JIT572" s="107"/>
      <c r="JIU572" s="107"/>
      <c r="JIV572" s="107"/>
      <c r="JIW572" s="107"/>
      <c r="JIX572" s="107"/>
      <c r="JIY572" s="107"/>
      <c r="JIZ572" s="107"/>
      <c r="JJA572" s="107"/>
      <c r="JJB572" s="107"/>
      <c r="JJC572" s="107"/>
      <c r="JJD572" s="107"/>
      <c r="JJE572" s="107"/>
      <c r="JJF572" s="107"/>
      <c r="JJG572" s="107"/>
      <c r="JJH572" s="107"/>
      <c r="JJI572" s="107"/>
      <c r="JJJ572" s="107"/>
      <c r="JJK572" s="107"/>
      <c r="JJL572" s="107"/>
      <c r="JJM572" s="107"/>
      <c r="JJN572" s="107"/>
      <c r="JJO572" s="107"/>
      <c r="JJP572" s="107"/>
      <c r="JJQ572" s="107"/>
      <c r="JJR572" s="107"/>
      <c r="JJS572" s="107"/>
      <c r="JJT572" s="107"/>
      <c r="JJU572" s="107"/>
      <c r="JJV572" s="107"/>
      <c r="JJW572" s="107"/>
      <c r="JJX572" s="107"/>
      <c r="JJY572" s="107"/>
      <c r="JJZ572" s="107"/>
      <c r="JKA572" s="107"/>
      <c r="JKB572" s="107"/>
      <c r="JKC572" s="107"/>
      <c r="JKD572" s="107"/>
      <c r="JKE572" s="107"/>
      <c r="JKF572" s="107"/>
      <c r="JKG572" s="107"/>
      <c r="JKH572" s="107"/>
      <c r="JKI572" s="107"/>
      <c r="JKJ572" s="107"/>
      <c r="JKK572" s="107"/>
      <c r="JKL572" s="107"/>
      <c r="JKM572" s="107"/>
      <c r="JKN572" s="107"/>
      <c r="JKO572" s="107"/>
      <c r="JKP572" s="107"/>
      <c r="JKQ572" s="107"/>
      <c r="JKR572" s="107"/>
      <c r="JKS572" s="107"/>
      <c r="JKT572" s="107"/>
      <c r="JKU572" s="107"/>
      <c r="JKV572" s="107"/>
      <c r="JKW572" s="107"/>
      <c r="JKX572" s="107"/>
      <c r="JKY572" s="107"/>
      <c r="JKZ572" s="107"/>
      <c r="JLA572" s="107"/>
      <c r="JLB572" s="107"/>
      <c r="JLC572" s="107"/>
      <c r="JLD572" s="107"/>
      <c r="JLE572" s="107"/>
      <c r="JLF572" s="107"/>
      <c r="JLG572" s="107"/>
      <c r="JLH572" s="107"/>
      <c r="JLI572" s="107"/>
      <c r="JLJ572" s="107"/>
      <c r="JLK572" s="107"/>
      <c r="JLL572" s="107"/>
      <c r="JLM572" s="107"/>
      <c r="JLN572" s="107"/>
      <c r="JLO572" s="107"/>
      <c r="JLP572" s="107"/>
      <c r="JLQ572" s="107"/>
      <c r="JLR572" s="107"/>
      <c r="JLS572" s="107"/>
      <c r="JLT572" s="107"/>
      <c r="JLU572" s="107"/>
      <c r="JLV572" s="107"/>
      <c r="JLW572" s="107"/>
      <c r="JLX572" s="107"/>
      <c r="JLY572" s="107"/>
      <c r="JLZ572" s="107"/>
      <c r="JMA572" s="107"/>
      <c r="JMB572" s="107"/>
      <c r="JMC572" s="107"/>
      <c r="JMD572" s="107"/>
      <c r="JME572" s="107"/>
      <c r="JMF572" s="107"/>
      <c r="JMG572" s="107"/>
      <c r="JMH572" s="107"/>
      <c r="JMI572" s="107"/>
      <c r="JMJ572" s="107"/>
      <c r="JMK572" s="107"/>
      <c r="JML572" s="107"/>
      <c r="JMM572" s="107"/>
      <c r="JMN572" s="107"/>
      <c r="JMO572" s="107"/>
      <c r="JMP572" s="107"/>
      <c r="JMQ572" s="107"/>
      <c r="JMR572" s="107"/>
      <c r="JMS572" s="107"/>
      <c r="JMT572" s="107"/>
      <c r="JMU572" s="107"/>
      <c r="JMV572" s="107"/>
      <c r="JMW572" s="107"/>
      <c r="JMX572" s="107"/>
      <c r="JMY572" s="107"/>
      <c r="JMZ572" s="107"/>
      <c r="JNA572" s="107"/>
      <c r="JNB572" s="107"/>
      <c r="JNC572" s="107"/>
      <c r="JND572" s="107"/>
      <c r="JNE572" s="107"/>
      <c r="JNF572" s="107"/>
      <c r="JNG572" s="107"/>
      <c r="JNH572" s="107"/>
      <c r="JNI572" s="107"/>
      <c r="JNJ572" s="107"/>
      <c r="JNK572" s="107"/>
      <c r="JNL572" s="107"/>
      <c r="JNM572" s="107"/>
      <c r="JNN572" s="107"/>
      <c r="JNO572" s="107"/>
      <c r="JNP572" s="107"/>
      <c r="JNQ572" s="107"/>
      <c r="JNR572" s="107"/>
      <c r="JNS572" s="107"/>
      <c r="JNT572" s="107"/>
      <c r="JNU572" s="107"/>
      <c r="JNV572" s="107"/>
      <c r="JNW572" s="107"/>
      <c r="JNX572" s="107"/>
      <c r="JNY572" s="107"/>
      <c r="JNZ572" s="107"/>
      <c r="JOA572" s="107"/>
      <c r="JOB572" s="107"/>
      <c r="JOC572" s="107"/>
      <c r="JOD572" s="107"/>
      <c r="JOE572" s="107"/>
      <c r="JOF572" s="107"/>
      <c r="JOG572" s="107"/>
      <c r="JOH572" s="107"/>
      <c r="JOI572" s="107"/>
      <c r="JOJ572" s="107"/>
      <c r="JOK572" s="107"/>
      <c r="JOL572" s="107"/>
      <c r="JOM572" s="107"/>
      <c r="JON572" s="107"/>
      <c r="JOO572" s="107"/>
      <c r="JOP572" s="107"/>
      <c r="JOQ572" s="107"/>
      <c r="JOR572" s="107"/>
      <c r="JOS572" s="107"/>
      <c r="JOT572" s="107"/>
      <c r="JOU572" s="107"/>
      <c r="JOV572" s="107"/>
      <c r="JOW572" s="107"/>
      <c r="JOX572" s="107"/>
      <c r="JOY572" s="107"/>
      <c r="JOZ572" s="107"/>
      <c r="JPA572" s="107"/>
      <c r="JPB572" s="107"/>
      <c r="JPC572" s="107"/>
      <c r="JPD572" s="107"/>
      <c r="JPE572" s="107"/>
      <c r="JPF572" s="107"/>
      <c r="JPG572" s="107"/>
      <c r="JPH572" s="107"/>
      <c r="JPI572" s="107"/>
      <c r="JPJ572" s="107"/>
      <c r="JPK572" s="107"/>
      <c r="JPL572" s="107"/>
      <c r="JPM572" s="107"/>
      <c r="JPN572" s="107"/>
      <c r="JPO572" s="107"/>
      <c r="JPP572" s="107"/>
      <c r="JPQ572" s="107"/>
      <c r="JPR572" s="107"/>
      <c r="JPS572" s="107"/>
      <c r="JPT572" s="107"/>
      <c r="JPU572" s="107"/>
      <c r="JPV572" s="107"/>
      <c r="JPW572" s="107"/>
      <c r="JPX572" s="107"/>
      <c r="JPY572" s="107"/>
      <c r="JPZ572" s="107"/>
      <c r="JQA572" s="107"/>
      <c r="JQB572" s="107"/>
      <c r="JQC572" s="107"/>
      <c r="JQD572" s="107"/>
      <c r="JQE572" s="107"/>
      <c r="JQF572" s="107"/>
      <c r="JQG572" s="107"/>
      <c r="JQH572" s="107"/>
      <c r="JQI572" s="107"/>
      <c r="JQJ572" s="107"/>
      <c r="JQK572" s="107"/>
      <c r="JQL572" s="107"/>
      <c r="JQM572" s="107"/>
      <c r="JQN572" s="107"/>
      <c r="JQO572" s="107"/>
      <c r="JQP572" s="107"/>
      <c r="JQQ572" s="107"/>
      <c r="JQR572" s="107"/>
      <c r="JQS572" s="107"/>
      <c r="JQT572" s="107"/>
      <c r="JQU572" s="107"/>
      <c r="JQV572" s="107"/>
      <c r="JQW572" s="107"/>
      <c r="JQX572" s="107"/>
      <c r="JQY572" s="107"/>
      <c r="JQZ572" s="107"/>
      <c r="JRA572" s="107"/>
      <c r="JRB572" s="107"/>
      <c r="JRC572" s="107"/>
      <c r="JRD572" s="107"/>
      <c r="JRE572" s="107"/>
      <c r="JRF572" s="107"/>
      <c r="JRG572" s="107"/>
      <c r="JRH572" s="107"/>
      <c r="JRI572" s="107"/>
      <c r="JRJ572" s="107"/>
      <c r="JRK572" s="107"/>
      <c r="JRL572" s="107"/>
      <c r="JRM572" s="107"/>
      <c r="JRN572" s="107"/>
      <c r="JRO572" s="107"/>
      <c r="JRP572" s="107"/>
      <c r="JRQ572" s="107"/>
      <c r="JRR572" s="107"/>
      <c r="JRS572" s="107"/>
      <c r="JRT572" s="107"/>
      <c r="JRU572" s="107"/>
      <c r="JRV572" s="107"/>
      <c r="JRW572" s="107"/>
      <c r="JRX572" s="107"/>
      <c r="JRY572" s="107"/>
      <c r="JRZ572" s="107"/>
      <c r="JSA572" s="107"/>
      <c r="JSB572" s="107"/>
      <c r="JSC572" s="107"/>
      <c r="JSD572" s="107"/>
      <c r="JSE572" s="107"/>
      <c r="JSF572" s="107"/>
      <c r="JSG572" s="107"/>
      <c r="JSH572" s="107"/>
      <c r="JSI572" s="107"/>
      <c r="JSJ572" s="107"/>
      <c r="JSK572" s="107"/>
      <c r="JSL572" s="107"/>
      <c r="JSM572" s="107"/>
      <c r="JSN572" s="107"/>
      <c r="JSO572" s="107"/>
      <c r="JSP572" s="107"/>
      <c r="JSQ572" s="107"/>
      <c r="JSR572" s="107"/>
      <c r="JSS572" s="107"/>
      <c r="JST572" s="107"/>
      <c r="JSU572" s="107"/>
      <c r="JSV572" s="107"/>
      <c r="JSW572" s="107"/>
      <c r="JSX572" s="107"/>
      <c r="JSY572" s="107"/>
      <c r="JSZ572" s="107"/>
      <c r="JTA572" s="107"/>
      <c r="JTB572" s="107"/>
      <c r="JTC572" s="107"/>
      <c r="JTD572" s="107"/>
      <c r="JTE572" s="107"/>
      <c r="JTF572" s="107"/>
      <c r="JTG572" s="107"/>
      <c r="JTH572" s="107"/>
      <c r="JTI572" s="107"/>
      <c r="JTJ572" s="107"/>
      <c r="JTK572" s="107"/>
      <c r="JTL572" s="107"/>
      <c r="JTM572" s="107"/>
      <c r="JTN572" s="107"/>
      <c r="JTO572" s="107"/>
      <c r="JTP572" s="107"/>
      <c r="JTQ572" s="107"/>
      <c r="JTR572" s="107"/>
      <c r="JTS572" s="107"/>
      <c r="JTT572" s="107"/>
      <c r="JTU572" s="107"/>
      <c r="JTV572" s="107"/>
      <c r="JTW572" s="107"/>
      <c r="JTX572" s="107"/>
      <c r="JTY572" s="107"/>
      <c r="JTZ572" s="107"/>
      <c r="JUA572" s="107"/>
      <c r="JUB572" s="107"/>
      <c r="JUC572" s="107"/>
      <c r="JUD572" s="107"/>
      <c r="JUE572" s="107"/>
      <c r="JUF572" s="107"/>
      <c r="JUG572" s="107"/>
      <c r="JUH572" s="107"/>
      <c r="JUI572" s="107"/>
      <c r="JUJ572" s="107"/>
      <c r="JUK572" s="107"/>
      <c r="JUL572" s="107"/>
      <c r="JUM572" s="107"/>
      <c r="JUN572" s="107"/>
      <c r="JUO572" s="107"/>
      <c r="JUP572" s="107"/>
      <c r="JUQ572" s="107"/>
      <c r="JUR572" s="107"/>
      <c r="JUS572" s="107"/>
      <c r="JUT572" s="107"/>
      <c r="JUU572" s="107"/>
      <c r="JUV572" s="107"/>
      <c r="JUW572" s="107"/>
      <c r="JUX572" s="107"/>
      <c r="JUY572" s="107"/>
      <c r="JUZ572" s="107"/>
      <c r="JVA572" s="107"/>
      <c r="JVB572" s="107"/>
      <c r="JVC572" s="107"/>
      <c r="JVD572" s="107"/>
      <c r="JVE572" s="107"/>
      <c r="JVF572" s="107"/>
      <c r="JVG572" s="107"/>
      <c r="JVH572" s="107"/>
      <c r="JVI572" s="107"/>
      <c r="JVJ572" s="107"/>
      <c r="JVK572" s="107"/>
      <c r="JVL572" s="107"/>
      <c r="JVM572" s="107"/>
      <c r="JVN572" s="107"/>
      <c r="JVO572" s="107"/>
      <c r="JVP572" s="107"/>
      <c r="JVQ572" s="107"/>
      <c r="JVR572" s="107"/>
      <c r="JVS572" s="107"/>
      <c r="JVT572" s="107"/>
      <c r="JVU572" s="107"/>
      <c r="JVV572" s="107"/>
      <c r="JVW572" s="107"/>
      <c r="JVX572" s="107"/>
      <c r="JVY572" s="107"/>
      <c r="JVZ572" s="107"/>
      <c r="JWA572" s="107"/>
      <c r="JWB572" s="107"/>
      <c r="JWC572" s="107"/>
      <c r="JWD572" s="107"/>
      <c r="JWE572" s="107"/>
      <c r="JWF572" s="107"/>
      <c r="JWG572" s="107"/>
      <c r="JWH572" s="107"/>
      <c r="JWI572" s="107"/>
      <c r="JWJ572" s="107"/>
      <c r="JWK572" s="107"/>
      <c r="JWL572" s="107"/>
      <c r="JWM572" s="107"/>
      <c r="JWN572" s="107"/>
      <c r="JWO572" s="107"/>
      <c r="JWP572" s="107"/>
      <c r="JWQ572" s="107"/>
      <c r="JWR572" s="107"/>
      <c r="JWS572" s="107"/>
      <c r="JWT572" s="107"/>
      <c r="JWU572" s="107"/>
      <c r="JWV572" s="107"/>
      <c r="JWW572" s="107"/>
      <c r="JWX572" s="107"/>
      <c r="JWY572" s="107"/>
      <c r="JWZ572" s="107"/>
      <c r="JXA572" s="107"/>
      <c r="JXB572" s="107"/>
      <c r="JXC572" s="107"/>
      <c r="JXD572" s="107"/>
      <c r="JXE572" s="107"/>
      <c r="JXF572" s="107"/>
      <c r="JXG572" s="107"/>
      <c r="JXH572" s="107"/>
      <c r="JXI572" s="107"/>
      <c r="JXJ572" s="107"/>
      <c r="JXK572" s="107"/>
      <c r="JXL572" s="107"/>
      <c r="JXM572" s="107"/>
      <c r="JXN572" s="107"/>
      <c r="JXO572" s="107"/>
      <c r="JXP572" s="107"/>
      <c r="JXQ572" s="107"/>
      <c r="JXR572" s="107"/>
      <c r="JXS572" s="107"/>
      <c r="JXT572" s="107"/>
      <c r="JXU572" s="107"/>
      <c r="JXV572" s="107"/>
      <c r="JXW572" s="107"/>
      <c r="JXX572" s="107"/>
      <c r="JXY572" s="107"/>
      <c r="JXZ572" s="107"/>
      <c r="JYA572" s="107"/>
      <c r="JYB572" s="107"/>
      <c r="JYC572" s="107"/>
      <c r="JYD572" s="107"/>
      <c r="JYE572" s="107"/>
      <c r="JYF572" s="107"/>
      <c r="JYG572" s="107"/>
      <c r="JYH572" s="107"/>
      <c r="JYI572" s="107"/>
      <c r="JYJ572" s="107"/>
      <c r="JYK572" s="107"/>
      <c r="JYL572" s="107"/>
      <c r="JYM572" s="107"/>
      <c r="JYN572" s="107"/>
      <c r="JYO572" s="107"/>
      <c r="JYP572" s="107"/>
      <c r="JYQ572" s="107"/>
      <c r="JYR572" s="107"/>
      <c r="JYS572" s="107"/>
      <c r="JYT572" s="107"/>
      <c r="JYU572" s="107"/>
      <c r="JYV572" s="107"/>
      <c r="JYW572" s="107"/>
      <c r="JYX572" s="107"/>
      <c r="JYY572" s="107"/>
      <c r="JYZ572" s="107"/>
      <c r="JZA572" s="107"/>
      <c r="JZB572" s="107"/>
      <c r="JZC572" s="107"/>
      <c r="JZD572" s="107"/>
      <c r="JZE572" s="107"/>
      <c r="JZF572" s="107"/>
      <c r="JZG572" s="107"/>
      <c r="JZH572" s="107"/>
      <c r="JZI572" s="107"/>
      <c r="JZJ572" s="107"/>
      <c r="JZK572" s="107"/>
      <c r="JZL572" s="107"/>
      <c r="JZM572" s="107"/>
      <c r="JZN572" s="107"/>
      <c r="JZO572" s="107"/>
      <c r="JZP572" s="107"/>
      <c r="JZQ572" s="107"/>
      <c r="JZR572" s="107"/>
      <c r="JZS572" s="107"/>
      <c r="JZT572" s="107"/>
      <c r="JZU572" s="107"/>
      <c r="JZV572" s="107"/>
      <c r="JZW572" s="107"/>
      <c r="JZX572" s="107"/>
      <c r="JZY572" s="107"/>
      <c r="JZZ572" s="107"/>
      <c r="KAA572" s="107"/>
      <c r="KAB572" s="107"/>
      <c r="KAC572" s="107"/>
      <c r="KAD572" s="107"/>
      <c r="KAE572" s="107"/>
      <c r="KAF572" s="107"/>
      <c r="KAG572" s="107"/>
      <c r="KAH572" s="107"/>
      <c r="KAI572" s="107"/>
      <c r="KAJ572" s="107"/>
      <c r="KAK572" s="107"/>
      <c r="KAL572" s="107"/>
      <c r="KAM572" s="107"/>
      <c r="KAN572" s="107"/>
      <c r="KAO572" s="107"/>
      <c r="KAP572" s="107"/>
      <c r="KAQ572" s="107"/>
      <c r="KAR572" s="107"/>
      <c r="KAS572" s="107"/>
      <c r="KAT572" s="107"/>
      <c r="KAU572" s="107"/>
      <c r="KAV572" s="107"/>
      <c r="KAW572" s="107"/>
      <c r="KAX572" s="107"/>
      <c r="KAY572" s="107"/>
      <c r="KAZ572" s="107"/>
      <c r="KBA572" s="107"/>
      <c r="KBB572" s="107"/>
      <c r="KBC572" s="107"/>
      <c r="KBD572" s="107"/>
      <c r="KBE572" s="107"/>
      <c r="KBF572" s="107"/>
      <c r="KBG572" s="107"/>
      <c r="KBH572" s="107"/>
      <c r="KBI572" s="107"/>
      <c r="KBJ572" s="107"/>
      <c r="KBK572" s="107"/>
      <c r="KBL572" s="107"/>
      <c r="KBM572" s="107"/>
      <c r="KBN572" s="107"/>
      <c r="KBO572" s="107"/>
      <c r="KBP572" s="107"/>
      <c r="KBQ572" s="107"/>
      <c r="KBR572" s="107"/>
      <c r="KBS572" s="107"/>
      <c r="KBT572" s="107"/>
      <c r="KBU572" s="107"/>
      <c r="KBV572" s="107"/>
      <c r="KBW572" s="107"/>
      <c r="KBX572" s="107"/>
      <c r="KBY572" s="107"/>
      <c r="KBZ572" s="107"/>
      <c r="KCA572" s="107"/>
      <c r="KCB572" s="107"/>
      <c r="KCC572" s="107"/>
      <c r="KCD572" s="107"/>
      <c r="KCE572" s="107"/>
      <c r="KCF572" s="107"/>
      <c r="KCG572" s="107"/>
      <c r="KCH572" s="107"/>
      <c r="KCI572" s="107"/>
      <c r="KCJ572" s="107"/>
      <c r="KCK572" s="107"/>
      <c r="KCL572" s="107"/>
      <c r="KCM572" s="107"/>
      <c r="KCN572" s="107"/>
      <c r="KCO572" s="107"/>
      <c r="KCP572" s="107"/>
      <c r="KCQ572" s="107"/>
      <c r="KCR572" s="107"/>
      <c r="KCS572" s="107"/>
      <c r="KCT572" s="107"/>
      <c r="KCU572" s="107"/>
      <c r="KCV572" s="107"/>
      <c r="KCW572" s="107"/>
      <c r="KCX572" s="107"/>
      <c r="KCY572" s="107"/>
      <c r="KCZ572" s="107"/>
      <c r="KDA572" s="107"/>
      <c r="KDB572" s="107"/>
      <c r="KDC572" s="107"/>
      <c r="KDD572" s="107"/>
      <c r="KDE572" s="107"/>
      <c r="KDF572" s="107"/>
      <c r="KDG572" s="107"/>
      <c r="KDH572" s="107"/>
      <c r="KDI572" s="107"/>
      <c r="KDJ572" s="107"/>
      <c r="KDK572" s="107"/>
      <c r="KDL572" s="107"/>
      <c r="KDM572" s="107"/>
      <c r="KDN572" s="107"/>
      <c r="KDO572" s="107"/>
      <c r="KDP572" s="107"/>
      <c r="KDQ572" s="107"/>
      <c r="KDR572" s="107"/>
      <c r="KDS572" s="107"/>
      <c r="KDT572" s="107"/>
      <c r="KDU572" s="107"/>
      <c r="KDV572" s="107"/>
      <c r="KDW572" s="107"/>
      <c r="KDX572" s="107"/>
      <c r="KDY572" s="107"/>
      <c r="KDZ572" s="107"/>
      <c r="KEA572" s="107"/>
      <c r="KEB572" s="107"/>
      <c r="KEC572" s="107"/>
      <c r="KED572" s="107"/>
      <c r="KEE572" s="107"/>
      <c r="KEF572" s="107"/>
      <c r="KEG572" s="107"/>
      <c r="KEH572" s="107"/>
      <c r="KEI572" s="107"/>
      <c r="KEJ572" s="107"/>
      <c r="KEK572" s="107"/>
      <c r="KEL572" s="107"/>
      <c r="KEM572" s="107"/>
      <c r="KEN572" s="107"/>
      <c r="KEO572" s="107"/>
      <c r="KEP572" s="107"/>
      <c r="KEQ572" s="107"/>
      <c r="KER572" s="107"/>
      <c r="KES572" s="107"/>
      <c r="KET572" s="107"/>
      <c r="KEU572" s="107"/>
      <c r="KEV572" s="107"/>
      <c r="KEW572" s="107"/>
      <c r="KEX572" s="107"/>
      <c r="KEY572" s="107"/>
      <c r="KEZ572" s="107"/>
      <c r="KFA572" s="107"/>
      <c r="KFB572" s="107"/>
      <c r="KFC572" s="107"/>
      <c r="KFD572" s="107"/>
      <c r="KFE572" s="107"/>
      <c r="KFF572" s="107"/>
      <c r="KFG572" s="107"/>
      <c r="KFH572" s="107"/>
      <c r="KFI572" s="107"/>
      <c r="KFJ572" s="107"/>
      <c r="KFK572" s="107"/>
      <c r="KFL572" s="107"/>
      <c r="KFM572" s="107"/>
      <c r="KFN572" s="107"/>
      <c r="KFO572" s="107"/>
      <c r="KFP572" s="107"/>
      <c r="KFQ572" s="107"/>
      <c r="KFR572" s="107"/>
      <c r="KFS572" s="107"/>
      <c r="KFT572" s="107"/>
      <c r="KFU572" s="107"/>
      <c r="KFV572" s="107"/>
      <c r="KFW572" s="107"/>
      <c r="KFX572" s="107"/>
      <c r="KFY572" s="107"/>
      <c r="KFZ572" s="107"/>
      <c r="KGA572" s="107"/>
      <c r="KGB572" s="107"/>
      <c r="KGC572" s="107"/>
      <c r="KGD572" s="107"/>
      <c r="KGE572" s="107"/>
      <c r="KGF572" s="107"/>
      <c r="KGG572" s="107"/>
      <c r="KGH572" s="107"/>
      <c r="KGI572" s="107"/>
      <c r="KGJ572" s="107"/>
      <c r="KGK572" s="107"/>
      <c r="KGL572" s="107"/>
      <c r="KGM572" s="107"/>
      <c r="KGN572" s="107"/>
      <c r="KGO572" s="107"/>
      <c r="KGP572" s="107"/>
      <c r="KGQ572" s="107"/>
      <c r="KGR572" s="107"/>
      <c r="KGS572" s="107"/>
      <c r="KGT572" s="107"/>
      <c r="KGU572" s="107"/>
      <c r="KGV572" s="107"/>
      <c r="KGW572" s="107"/>
      <c r="KGX572" s="107"/>
      <c r="KGY572" s="107"/>
      <c r="KGZ572" s="107"/>
      <c r="KHA572" s="107"/>
      <c r="KHB572" s="107"/>
      <c r="KHC572" s="107"/>
      <c r="KHD572" s="107"/>
      <c r="KHE572" s="107"/>
      <c r="KHF572" s="107"/>
      <c r="KHG572" s="107"/>
      <c r="KHH572" s="107"/>
      <c r="KHI572" s="107"/>
      <c r="KHJ572" s="107"/>
      <c r="KHK572" s="107"/>
      <c r="KHL572" s="107"/>
      <c r="KHM572" s="107"/>
      <c r="KHN572" s="107"/>
      <c r="KHO572" s="107"/>
      <c r="KHP572" s="107"/>
      <c r="KHQ572" s="107"/>
      <c r="KHR572" s="107"/>
      <c r="KHS572" s="107"/>
      <c r="KHT572" s="107"/>
      <c r="KHU572" s="107"/>
      <c r="KHV572" s="107"/>
      <c r="KHW572" s="107"/>
      <c r="KHX572" s="107"/>
      <c r="KHY572" s="107"/>
      <c r="KHZ572" s="107"/>
      <c r="KIA572" s="107"/>
      <c r="KIB572" s="107"/>
      <c r="KIC572" s="107"/>
      <c r="KID572" s="107"/>
      <c r="KIE572" s="107"/>
      <c r="KIF572" s="107"/>
      <c r="KIG572" s="107"/>
      <c r="KIH572" s="107"/>
      <c r="KII572" s="107"/>
      <c r="KIJ572" s="107"/>
      <c r="KIK572" s="107"/>
      <c r="KIL572" s="107"/>
      <c r="KIM572" s="107"/>
      <c r="KIN572" s="107"/>
      <c r="KIO572" s="107"/>
      <c r="KIP572" s="107"/>
      <c r="KIQ572" s="107"/>
      <c r="KIR572" s="107"/>
      <c r="KIS572" s="107"/>
      <c r="KIT572" s="107"/>
      <c r="KIU572" s="107"/>
      <c r="KIV572" s="107"/>
      <c r="KIW572" s="107"/>
      <c r="KIX572" s="107"/>
      <c r="KIY572" s="107"/>
      <c r="KIZ572" s="107"/>
      <c r="KJA572" s="107"/>
      <c r="KJB572" s="107"/>
      <c r="KJC572" s="107"/>
      <c r="KJD572" s="107"/>
      <c r="KJE572" s="107"/>
      <c r="KJF572" s="107"/>
      <c r="KJG572" s="107"/>
      <c r="KJH572" s="107"/>
      <c r="KJI572" s="107"/>
      <c r="KJJ572" s="107"/>
      <c r="KJK572" s="107"/>
      <c r="KJL572" s="107"/>
      <c r="KJM572" s="107"/>
      <c r="KJN572" s="107"/>
      <c r="KJO572" s="107"/>
      <c r="KJP572" s="107"/>
      <c r="KJQ572" s="107"/>
      <c r="KJR572" s="107"/>
      <c r="KJS572" s="107"/>
      <c r="KJT572" s="107"/>
      <c r="KJU572" s="107"/>
      <c r="KJV572" s="107"/>
      <c r="KJW572" s="107"/>
      <c r="KJX572" s="107"/>
      <c r="KJY572" s="107"/>
      <c r="KJZ572" s="107"/>
      <c r="KKA572" s="107"/>
      <c r="KKB572" s="107"/>
      <c r="KKC572" s="107"/>
      <c r="KKD572" s="107"/>
      <c r="KKE572" s="107"/>
      <c r="KKF572" s="107"/>
      <c r="KKG572" s="107"/>
      <c r="KKH572" s="107"/>
      <c r="KKI572" s="107"/>
      <c r="KKJ572" s="107"/>
      <c r="KKK572" s="107"/>
      <c r="KKL572" s="107"/>
      <c r="KKM572" s="107"/>
      <c r="KKN572" s="107"/>
      <c r="KKO572" s="107"/>
      <c r="KKP572" s="107"/>
      <c r="KKQ572" s="107"/>
      <c r="KKR572" s="107"/>
      <c r="KKS572" s="107"/>
      <c r="KKT572" s="107"/>
      <c r="KKU572" s="107"/>
      <c r="KKV572" s="107"/>
      <c r="KKW572" s="107"/>
      <c r="KKX572" s="107"/>
      <c r="KKY572" s="107"/>
      <c r="KKZ572" s="107"/>
      <c r="KLA572" s="107"/>
      <c r="KLB572" s="107"/>
      <c r="KLC572" s="107"/>
      <c r="KLD572" s="107"/>
      <c r="KLE572" s="107"/>
      <c r="KLF572" s="107"/>
      <c r="KLG572" s="107"/>
      <c r="KLH572" s="107"/>
      <c r="KLI572" s="107"/>
      <c r="KLJ572" s="107"/>
      <c r="KLK572" s="107"/>
      <c r="KLL572" s="107"/>
      <c r="KLM572" s="107"/>
      <c r="KLN572" s="107"/>
      <c r="KLO572" s="107"/>
      <c r="KLP572" s="107"/>
      <c r="KLQ572" s="107"/>
      <c r="KLR572" s="107"/>
      <c r="KLS572" s="107"/>
      <c r="KLT572" s="107"/>
      <c r="KLU572" s="107"/>
      <c r="KLV572" s="107"/>
      <c r="KLW572" s="107"/>
      <c r="KLX572" s="107"/>
      <c r="KLY572" s="107"/>
      <c r="KLZ572" s="107"/>
      <c r="KMA572" s="107"/>
      <c r="KMB572" s="107"/>
      <c r="KMC572" s="107"/>
      <c r="KMD572" s="107"/>
      <c r="KME572" s="107"/>
      <c r="KMF572" s="107"/>
      <c r="KMG572" s="107"/>
      <c r="KMH572" s="107"/>
      <c r="KMI572" s="107"/>
      <c r="KMJ572" s="107"/>
      <c r="KMK572" s="107"/>
      <c r="KML572" s="107"/>
      <c r="KMM572" s="107"/>
      <c r="KMN572" s="107"/>
      <c r="KMO572" s="107"/>
      <c r="KMP572" s="107"/>
      <c r="KMQ572" s="107"/>
      <c r="KMR572" s="107"/>
      <c r="KMS572" s="107"/>
      <c r="KMT572" s="107"/>
      <c r="KMU572" s="107"/>
      <c r="KMV572" s="107"/>
      <c r="KMW572" s="107"/>
      <c r="KMX572" s="107"/>
      <c r="KMY572" s="107"/>
      <c r="KMZ572" s="107"/>
      <c r="KNA572" s="107"/>
      <c r="KNB572" s="107"/>
      <c r="KNC572" s="107"/>
      <c r="KND572" s="107"/>
      <c r="KNE572" s="107"/>
      <c r="KNF572" s="107"/>
      <c r="KNG572" s="107"/>
      <c r="KNH572" s="107"/>
      <c r="KNI572" s="107"/>
      <c r="KNJ572" s="107"/>
      <c r="KNK572" s="107"/>
      <c r="KNL572" s="107"/>
      <c r="KNM572" s="107"/>
      <c r="KNN572" s="107"/>
      <c r="KNO572" s="107"/>
      <c r="KNP572" s="107"/>
      <c r="KNQ572" s="107"/>
      <c r="KNR572" s="107"/>
      <c r="KNS572" s="107"/>
      <c r="KNT572" s="107"/>
      <c r="KNU572" s="107"/>
      <c r="KNV572" s="107"/>
      <c r="KNW572" s="107"/>
      <c r="KNX572" s="107"/>
      <c r="KNY572" s="107"/>
      <c r="KNZ572" s="107"/>
      <c r="KOA572" s="107"/>
      <c r="KOB572" s="107"/>
      <c r="KOC572" s="107"/>
      <c r="KOD572" s="107"/>
      <c r="KOE572" s="107"/>
      <c r="KOF572" s="107"/>
      <c r="KOG572" s="107"/>
      <c r="KOH572" s="107"/>
      <c r="KOI572" s="107"/>
      <c r="KOJ572" s="107"/>
      <c r="KOK572" s="107"/>
      <c r="KOL572" s="107"/>
      <c r="KOM572" s="107"/>
      <c r="KON572" s="107"/>
      <c r="KOO572" s="107"/>
      <c r="KOP572" s="107"/>
      <c r="KOQ572" s="107"/>
      <c r="KOR572" s="107"/>
      <c r="KOS572" s="107"/>
      <c r="KOT572" s="107"/>
      <c r="KOU572" s="107"/>
      <c r="KOV572" s="107"/>
      <c r="KOW572" s="107"/>
      <c r="KOX572" s="107"/>
      <c r="KOY572" s="107"/>
      <c r="KOZ572" s="107"/>
      <c r="KPA572" s="107"/>
      <c r="KPB572" s="107"/>
      <c r="KPC572" s="107"/>
      <c r="KPD572" s="107"/>
      <c r="KPE572" s="107"/>
      <c r="KPF572" s="107"/>
      <c r="KPG572" s="107"/>
      <c r="KPH572" s="107"/>
      <c r="KPI572" s="107"/>
      <c r="KPJ572" s="107"/>
      <c r="KPK572" s="107"/>
      <c r="KPL572" s="107"/>
      <c r="KPM572" s="107"/>
      <c r="KPN572" s="107"/>
      <c r="KPO572" s="107"/>
      <c r="KPP572" s="107"/>
      <c r="KPQ572" s="107"/>
      <c r="KPR572" s="107"/>
      <c r="KPS572" s="107"/>
      <c r="KPT572" s="107"/>
      <c r="KPU572" s="107"/>
      <c r="KPV572" s="107"/>
      <c r="KPW572" s="107"/>
      <c r="KPX572" s="107"/>
      <c r="KPY572" s="107"/>
      <c r="KPZ572" s="107"/>
      <c r="KQA572" s="107"/>
      <c r="KQB572" s="107"/>
      <c r="KQC572" s="107"/>
      <c r="KQD572" s="107"/>
      <c r="KQE572" s="107"/>
      <c r="KQF572" s="107"/>
      <c r="KQG572" s="107"/>
      <c r="KQH572" s="107"/>
      <c r="KQI572" s="107"/>
      <c r="KQJ572" s="107"/>
      <c r="KQK572" s="107"/>
      <c r="KQL572" s="107"/>
      <c r="KQM572" s="107"/>
      <c r="KQN572" s="107"/>
      <c r="KQO572" s="107"/>
      <c r="KQP572" s="107"/>
      <c r="KQQ572" s="107"/>
      <c r="KQR572" s="107"/>
      <c r="KQS572" s="107"/>
      <c r="KQT572" s="107"/>
      <c r="KQU572" s="107"/>
      <c r="KQV572" s="107"/>
      <c r="KQW572" s="107"/>
      <c r="KQX572" s="107"/>
      <c r="KQY572" s="107"/>
      <c r="KQZ572" s="107"/>
      <c r="KRA572" s="107"/>
      <c r="KRB572" s="107"/>
      <c r="KRC572" s="107"/>
      <c r="KRD572" s="107"/>
      <c r="KRE572" s="107"/>
      <c r="KRF572" s="107"/>
      <c r="KRG572" s="107"/>
      <c r="KRH572" s="107"/>
      <c r="KRI572" s="107"/>
      <c r="KRJ572" s="107"/>
      <c r="KRK572" s="107"/>
      <c r="KRL572" s="107"/>
      <c r="KRM572" s="107"/>
      <c r="KRN572" s="107"/>
      <c r="KRO572" s="107"/>
      <c r="KRP572" s="107"/>
      <c r="KRQ572" s="107"/>
      <c r="KRR572" s="107"/>
      <c r="KRS572" s="107"/>
      <c r="KRT572" s="107"/>
      <c r="KRU572" s="107"/>
      <c r="KRV572" s="107"/>
      <c r="KRW572" s="107"/>
      <c r="KRX572" s="107"/>
      <c r="KRY572" s="107"/>
      <c r="KRZ572" s="107"/>
      <c r="KSA572" s="107"/>
      <c r="KSB572" s="107"/>
      <c r="KSC572" s="107"/>
      <c r="KSD572" s="107"/>
      <c r="KSE572" s="107"/>
      <c r="KSF572" s="107"/>
      <c r="KSG572" s="107"/>
      <c r="KSH572" s="107"/>
      <c r="KSI572" s="107"/>
      <c r="KSJ572" s="107"/>
      <c r="KSK572" s="107"/>
      <c r="KSL572" s="107"/>
      <c r="KSM572" s="107"/>
      <c r="KSN572" s="107"/>
      <c r="KSO572" s="107"/>
      <c r="KSP572" s="107"/>
      <c r="KSQ572" s="107"/>
      <c r="KSR572" s="107"/>
      <c r="KSS572" s="107"/>
      <c r="KST572" s="107"/>
      <c r="KSU572" s="107"/>
      <c r="KSV572" s="107"/>
      <c r="KSW572" s="107"/>
      <c r="KSX572" s="107"/>
      <c r="KSY572" s="107"/>
      <c r="KSZ572" s="107"/>
      <c r="KTA572" s="107"/>
      <c r="KTB572" s="107"/>
      <c r="KTC572" s="107"/>
      <c r="KTD572" s="107"/>
      <c r="KTE572" s="107"/>
      <c r="KTF572" s="107"/>
      <c r="KTG572" s="107"/>
      <c r="KTH572" s="107"/>
      <c r="KTI572" s="107"/>
      <c r="KTJ572" s="107"/>
      <c r="KTK572" s="107"/>
      <c r="KTL572" s="107"/>
      <c r="KTM572" s="107"/>
      <c r="KTN572" s="107"/>
      <c r="KTO572" s="107"/>
      <c r="KTP572" s="107"/>
      <c r="KTQ572" s="107"/>
      <c r="KTR572" s="107"/>
      <c r="KTS572" s="107"/>
      <c r="KTT572" s="107"/>
      <c r="KTU572" s="107"/>
      <c r="KTV572" s="107"/>
      <c r="KTW572" s="107"/>
      <c r="KTX572" s="107"/>
      <c r="KTY572" s="107"/>
      <c r="KTZ572" s="107"/>
      <c r="KUA572" s="107"/>
      <c r="KUB572" s="107"/>
      <c r="KUC572" s="107"/>
      <c r="KUD572" s="107"/>
      <c r="KUE572" s="107"/>
      <c r="KUF572" s="107"/>
      <c r="KUG572" s="107"/>
      <c r="KUH572" s="107"/>
      <c r="KUI572" s="107"/>
      <c r="KUJ572" s="107"/>
      <c r="KUK572" s="107"/>
      <c r="KUL572" s="107"/>
      <c r="KUM572" s="107"/>
      <c r="KUN572" s="107"/>
      <c r="KUO572" s="107"/>
      <c r="KUP572" s="107"/>
      <c r="KUQ572" s="107"/>
      <c r="KUR572" s="107"/>
      <c r="KUS572" s="107"/>
      <c r="KUT572" s="107"/>
      <c r="KUU572" s="107"/>
      <c r="KUV572" s="107"/>
      <c r="KUW572" s="107"/>
      <c r="KUX572" s="107"/>
      <c r="KUY572" s="107"/>
      <c r="KUZ572" s="107"/>
      <c r="KVA572" s="107"/>
      <c r="KVB572" s="107"/>
      <c r="KVC572" s="107"/>
      <c r="KVD572" s="107"/>
      <c r="KVE572" s="107"/>
      <c r="KVF572" s="107"/>
      <c r="KVG572" s="107"/>
      <c r="KVH572" s="107"/>
      <c r="KVI572" s="107"/>
      <c r="KVJ572" s="107"/>
      <c r="KVK572" s="107"/>
      <c r="KVL572" s="107"/>
      <c r="KVM572" s="107"/>
      <c r="KVN572" s="107"/>
      <c r="KVO572" s="107"/>
      <c r="KVP572" s="107"/>
      <c r="KVQ572" s="107"/>
      <c r="KVR572" s="107"/>
      <c r="KVS572" s="107"/>
      <c r="KVT572" s="107"/>
      <c r="KVU572" s="107"/>
      <c r="KVV572" s="107"/>
      <c r="KVW572" s="107"/>
      <c r="KVX572" s="107"/>
      <c r="KVY572" s="107"/>
      <c r="KVZ572" s="107"/>
      <c r="KWA572" s="107"/>
      <c r="KWB572" s="107"/>
      <c r="KWC572" s="107"/>
      <c r="KWD572" s="107"/>
      <c r="KWE572" s="107"/>
      <c r="KWF572" s="107"/>
      <c r="KWG572" s="107"/>
      <c r="KWH572" s="107"/>
      <c r="KWI572" s="107"/>
      <c r="KWJ572" s="107"/>
      <c r="KWK572" s="107"/>
      <c r="KWL572" s="107"/>
      <c r="KWM572" s="107"/>
      <c r="KWN572" s="107"/>
      <c r="KWO572" s="107"/>
      <c r="KWP572" s="107"/>
      <c r="KWQ572" s="107"/>
      <c r="KWR572" s="107"/>
      <c r="KWS572" s="107"/>
      <c r="KWT572" s="107"/>
      <c r="KWU572" s="107"/>
      <c r="KWV572" s="107"/>
      <c r="KWW572" s="107"/>
      <c r="KWX572" s="107"/>
      <c r="KWY572" s="107"/>
      <c r="KWZ572" s="107"/>
      <c r="KXA572" s="107"/>
      <c r="KXB572" s="107"/>
      <c r="KXC572" s="107"/>
      <c r="KXD572" s="107"/>
      <c r="KXE572" s="107"/>
      <c r="KXF572" s="107"/>
      <c r="KXG572" s="107"/>
      <c r="KXH572" s="107"/>
      <c r="KXI572" s="107"/>
      <c r="KXJ572" s="107"/>
      <c r="KXK572" s="107"/>
      <c r="KXL572" s="107"/>
      <c r="KXM572" s="107"/>
      <c r="KXN572" s="107"/>
      <c r="KXO572" s="107"/>
      <c r="KXP572" s="107"/>
      <c r="KXQ572" s="107"/>
      <c r="KXR572" s="107"/>
      <c r="KXS572" s="107"/>
      <c r="KXT572" s="107"/>
      <c r="KXU572" s="107"/>
      <c r="KXV572" s="107"/>
      <c r="KXW572" s="107"/>
      <c r="KXX572" s="107"/>
      <c r="KXY572" s="107"/>
      <c r="KXZ572" s="107"/>
      <c r="KYA572" s="107"/>
      <c r="KYB572" s="107"/>
      <c r="KYC572" s="107"/>
      <c r="KYD572" s="107"/>
      <c r="KYE572" s="107"/>
      <c r="KYF572" s="107"/>
      <c r="KYG572" s="107"/>
      <c r="KYH572" s="107"/>
      <c r="KYI572" s="107"/>
      <c r="KYJ572" s="107"/>
      <c r="KYK572" s="107"/>
      <c r="KYL572" s="107"/>
      <c r="KYM572" s="107"/>
      <c r="KYN572" s="107"/>
      <c r="KYO572" s="107"/>
      <c r="KYP572" s="107"/>
      <c r="KYQ572" s="107"/>
      <c r="KYR572" s="107"/>
      <c r="KYS572" s="107"/>
      <c r="KYT572" s="107"/>
      <c r="KYU572" s="107"/>
      <c r="KYV572" s="107"/>
      <c r="KYW572" s="107"/>
      <c r="KYX572" s="107"/>
      <c r="KYY572" s="107"/>
      <c r="KYZ572" s="107"/>
      <c r="KZA572" s="107"/>
      <c r="KZB572" s="107"/>
      <c r="KZC572" s="107"/>
      <c r="KZD572" s="107"/>
      <c r="KZE572" s="107"/>
      <c r="KZF572" s="107"/>
      <c r="KZG572" s="107"/>
      <c r="KZH572" s="107"/>
      <c r="KZI572" s="107"/>
      <c r="KZJ572" s="107"/>
      <c r="KZK572" s="107"/>
      <c r="KZL572" s="107"/>
      <c r="KZM572" s="107"/>
      <c r="KZN572" s="107"/>
      <c r="KZO572" s="107"/>
      <c r="KZP572" s="107"/>
      <c r="KZQ572" s="107"/>
      <c r="KZR572" s="107"/>
      <c r="KZS572" s="107"/>
      <c r="KZT572" s="107"/>
      <c r="KZU572" s="107"/>
      <c r="KZV572" s="107"/>
      <c r="KZW572" s="107"/>
      <c r="KZX572" s="107"/>
      <c r="KZY572" s="107"/>
      <c r="KZZ572" s="107"/>
      <c r="LAA572" s="107"/>
      <c r="LAB572" s="107"/>
      <c r="LAC572" s="107"/>
      <c r="LAD572" s="107"/>
      <c r="LAE572" s="107"/>
      <c r="LAF572" s="107"/>
      <c r="LAG572" s="107"/>
      <c r="LAH572" s="107"/>
      <c r="LAI572" s="107"/>
      <c r="LAJ572" s="107"/>
      <c r="LAK572" s="107"/>
      <c r="LAL572" s="107"/>
      <c r="LAM572" s="107"/>
      <c r="LAN572" s="107"/>
      <c r="LAO572" s="107"/>
      <c r="LAP572" s="107"/>
      <c r="LAQ572" s="107"/>
      <c r="LAR572" s="107"/>
      <c r="LAS572" s="107"/>
      <c r="LAT572" s="107"/>
      <c r="LAU572" s="107"/>
      <c r="LAV572" s="107"/>
      <c r="LAW572" s="107"/>
      <c r="LAX572" s="107"/>
      <c r="LAY572" s="107"/>
      <c r="LAZ572" s="107"/>
      <c r="LBA572" s="107"/>
      <c r="LBB572" s="107"/>
      <c r="LBC572" s="107"/>
      <c r="LBD572" s="107"/>
      <c r="LBE572" s="107"/>
      <c r="LBF572" s="107"/>
      <c r="LBG572" s="107"/>
      <c r="LBH572" s="107"/>
      <c r="LBI572" s="107"/>
      <c r="LBJ572" s="107"/>
      <c r="LBK572" s="107"/>
      <c r="LBL572" s="107"/>
      <c r="LBM572" s="107"/>
      <c r="LBN572" s="107"/>
      <c r="LBO572" s="107"/>
      <c r="LBP572" s="107"/>
      <c r="LBQ572" s="107"/>
      <c r="LBR572" s="107"/>
      <c r="LBS572" s="107"/>
      <c r="LBT572" s="107"/>
      <c r="LBU572" s="107"/>
      <c r="LBV572" s="107"/>
      <c r="LBW572" s="107"/>
      <c r="LBX572" s="107"/>
      <c r="LBY572" s="107"/>
      <c r="LBZ572" s="107"/>
      <c r="LCA572" s="107"/>
      <c r="LCB572" s="107"/>
      <c r="LCC572" s="107"/>
      <c r="LCD572" s="107"/>
      <c r="LCE572" s="107"/>
      <c r="LCF572" s="107"/>
      <c r="LCG572" s="107"/>
      <c r="LCH572" s="107"/>
      <c r="LCI572" s="107"/>
      <c r="LCJ572" s="107"/>
      <c r="LCK572" s="107"/>
      <c r="LCL572" s="107"/>
      <c r="LCM572" s="107"/>
      <c r="LCN572" s="107"/>
      <c r="LCO572" s="107"/>
      <c r="LCP572" s="107"/>
      <c r="LCQ572" s="107"/>
      <c r="LCR572" s="107"/>
      <c r="LCS572" s="107"/>
      <c r="LCT572" s="107"/>
      <c r="LCU572" s="107"/>
      <c r="LCV572" s="107"/>
      <c r="LCW572" s="107"/>
      <c r="LCX572" s="107"/>
      <c r="LCY572" s="107"/>
      <c r="LCZ572" s="107"/>
      <c r="LDA572" s="107"/>
      <c r="LDB572" s="107"/>
      <c r="LDC572" s="107"/>
      <c r="LDD572" s="107"/>
      <c r="LDE572" s="107"/>
      <c r="LDF572" s="107"/>
      <c r="LDG572" s="107"/>
      <c r="LDH572" s="107"/>
      <c r="LDI572" s="107"/>
      <c r="LDJ572" s="107"/>
      <c r="LDK572" s="107"/>
      <c r="LDL572" s="107"/>
      <c r="LDM572" s="107"/>
      <c r="LDN572" s="107"/>
      <c r="LDO572" s="107"/>
      <c r="LDP572" s="107"/>
      <c r="LDQ572" s="107"/>
      <c r="LDR572" s="107"/>
      <c r="LDS572" s="107"/>
      <c r="LDT572" s="107"/>
      <c r="LDU572" s="107"/>
      <c r="LDV572" s="107"/>
      <c r="LDW572" s="107"/>
      <c r="LDX572" s="107"/>
      <c r="LDY572" s="107"/>
      <c r="LDZ572" s="107"/>
      <c r="LEA572" s="107"/>
      <c r="LEB572" s="107"/>
      <c r="LEC572" s="107"/>
      <c r="LED572" s="107"/>
      <c r="LEE572" s="107"/>
      <c r="LEF572" s="107"/>
      <c r="LEG572" s="107"/>
      <c r="LEH572" s="107"/>
      <c r="LEI572" s="107"/>
      <c r="LEJ572" s="107"/>
      <c r="LEK572" s="107"/>
      <c r="LEL572" s="107"/>
      <c r="LEM572" s="107"/>
      <c r="LEN572" s="107"/>
      <c r="LEO572" s="107"/>
      <c r="LEP572" s="107"/>
      <c r="LEQ572" s="107"/>
      <c r="LER572" s="107"/>
      <c r="LES572" s="107"/>
      <c r="LET572" s="107"/>
      <c r="LEU572" s="107"/>
      <c r="LEV572" s="107"/>
      <c r="LEW572" s="107"/>
      <c r="LEX572" s="107"/>
      <c r="LEY572" s="107"/>
      <c r="LEZ572" s="107"/>
      <c r="LFA572" s="107"/>
      <c r="LFB572" s="107"/>
      <c r="LFC572" s="107"/>
      <c r="LFD572" s="107"/>
      <c r="LFE572" s="107"/>
      <c r="LFF572" s="107"/>
      <c r="LFG572" s="107"/>
      <c r="LFH572" s="107"/>
      <c r="LFI572" s="107"/>
      <c r="LFJ572" s="107"/>
      <c r="LFK572" s="107"/>
      <c r="LFL572" s="107"/>
      <c r="LFM572" s="107"/>
      <c r="LFN572" s="107"/>
      <c r="LFO572" s="107"/>
      <c r="LFP572" s="107"/>
      <c r="LFQ572" s="107"/>
      <c r="LFR572" s="107"/>
      <c r="LFS572" s="107"/>
      <c r="LFT572" s="107"/>
      <c r="LFU572" s="107"/>
      <c r="LFV572" s="107"/>
      <c r="LFW572" s="107"/>
      <c r="LFX572" s="107"/>
      <c r="LFY572" s="107"/>
      <c r="LFZ572" s="107"/>
      <c r="LGA572" s="107"/>
      <c r="LGB572" s="107"/>
      <c r="LGC572" s="107"/>
      <c r="LGD572" s="107"/>
      <c r="LGE572" s="107"/>
      <c r="LGF572" s="107"/>
      <c r="LGG572" s="107"/>
      <c r="LGH572" s="107"/>
      <c r="LGI572" s="107"/>
      <c r="LGJ572" s="107"/>
      <c r="LGK572" s="107"/>
      <c r="LGL572" s="107"/>
      <c r="LGM572" s="107"/>
      <c r="LGN572" s="107"/>
      <c r="LGO572" s="107"/>
      <c r="LGP572" s="107"/>
      <c r="LGQ572" s="107"/>
      <c r="LGR572" s="107"/>
      <c r="LGS572" s="107"/>
      <c r="LGT572" s="107"/>
      <c r="LGU572" s="107"/>
      <c r="LGV572" s="107"/>
      <c r="LGW572" s="107"/>
      <c r="LGX572" s="107"/>
      <c r="LGY572" s="107"/>
      <c r="LGZ572" s="107"/>
      <c r="LHA572" s="107"/>
      <c r="LHB572" s="107"/>
      <c r="LHC572" s="107"/>
      <c r="LHD572" s="107"/>
      <c r="LHE572" s="107"/>
      <c r="LHF572" s="107"/>
      <c r="LHG572" s="107"/>
      <c r="LHH572" s="107"/>
      <c r="LHI572" s="107"/>
      <c r="LHJ572" s="107"/>
      <c r="LHK572" s="107"/>
      <c r="LHL572" s="107"/>
      <c r="LHM572" s="107"/>
      <c r="LHN572" s="107"/>
      <c r="LHO572" s="107"/>
      <c r="LHP572" s="107"/>
      <c r="LHQ572" s="107"/>
      <c r="LHR572" s="107"/>
      <c r="LHS572" s="107"/>
      <c r="LHT572" s="107"/>
      <c r="LHU572" s="107"/>
      <c r="LHV572" s="107"/>
      <c r="LHW572" s="107"/>
      <c r="LHX572" s="107"/>
      <c r="LHY572" s="107"/>
      <c r="LHZ572" s="107"/>
      <c r="LIA572" s="107"/>
      <c r="LIB572" s="107"/>
      <c r="LIC572" s="107"/>
      <c r="LID572" s="107"/>
      <c r="LIE572" s="107"/>
      <c r="LIF572" s="107"/>
      <c r="LIG572" s="107"/>
      <c r="LIH572" s="107"/>
      <c r="LII572" s="107"/>
      <c r="LIJ572" s="107"/>
      <c r="LIK572" s="107"/>
      <c r="LIL572" s="107"/>
      <c r="LIM572" s="107"/>
      <c r="LIN572" s="107"/>
      <c r="LIO572" s="107"/>
      <c r="LIP572" s="107"/>
      <c r="LIQ572" s="107"/>
      <c r="LIR572" s="107"/>
      <c r="LIS572" s="107"/>
      <c r="LIT572" s="107"/>
      <c r="LIU572" s="107"/>
      <c r="LIV572" s="107"/>
      <c r="LIW572" s="107"/>
      <c r="LIX572" s="107"/>
      <c r="LIY572" s="107"/>
      <c r="LIZ572" s="107"/>
      <c r="LJA572" s="107"/>
      <c r="LJB572" s="107"/>
      <c r="LJC572" s="107"/>
      <c r="LJD572" s="107"/>
      <c r="LJE572" s="107"/>
      <c r="LJF572" s="107"/>
      <c r="LJG572" s="107"/>
      <c r="LJH572" s="107"/>
      <c r="LJI572" s="107"/>
      <c r="LJJ572" s="107"/>
      <c r="LJK572" s="107"/>
      <c r="LJL572" s="107"/>
      <c r="LJM572" s="107"/>
      <c r="LJN572" s="107"/>
      <c r="LJO572" s="107"/>
      <c r="LJP572" s="107"/>
      <c r="LJQ572" s="107"/>
      <c r="LJR572" s="107"/>
      <c r="LJS572" s="107"/>
      <c r="LJT572" s="107"/>
      <c r="LJU572" s="107"/>
      <c r="LJV572" s="107"/>
      <c r="LJW572" s="107"/>
      <c r="LJX572" s="107"/>
      <c r="LJY572" s="107"/>
      <c r="LJZ572" s="107"/>
      <c r="LKA572" s="107"/>
      <c r="LKB572" s="107"/>
      <c r="LKC572" s="107"/>
      <c r="LKD572" s="107"/>
      <c r="LKE572" s="107"/>
      <c r="LKF572" s="107"/>
      <c r="LKG572" s="107"/>
      <c r="LKH572" s="107"/>
      <c r="LKI572" s="107"/>
      <c r="LKJ572" s="107"/>
      <c r="LKK572" s="107"/>
      <c r="LKL572" s="107"/>
      <c r="LKM572" s="107"/>
      <c r="LKN572" s="107"/>
      <c r="LKO572" s="107"/>
      <c r="LKP572" s="107"/>
      <c r="LKQ572" s="107"/>
      <c r="LKR572" s="107"/>
      <c r="LKS572" s="107"/>
      <c r="LKT572" s="107"/>
      <c r="LKU572" s="107"/>
      <c r="LKV572" s="107"/>
      <c r="LKW572" s="107"/>
      <c r="LKX572" s="107"/>
      <c r="LKY572" s="107"/>
      <c r="LKZ572" s="107"/>
      <c r="LLA572" s="107"/>
      <c r="LLB572" s="107"/>
      <c r="LLC572" s="107"/>
      <c r="LLD572" s="107"/>
      <c r="LLE572" s="107"/>
      <c r="LLF572" s="107"/>
      <c r="LLG572" s="107"/>
      <c r="LLH572" s="107"/>
      <c r="LLI572" s="107"/>
      <c r="LLJ572" s="107"/>
      <c r="LLK572" s="107"/>
      <c r="LLL572" s="107"/>
      <c r="LLM572" s="107"/>
      <c r="LLN572" s="107"/>
      <c r="LLO572" s="107"/>
      <c r="LLP572" s="107"/>
      <c r="LLQ572" s="107"/>
      <c r="LLR572" s="107"/>
      <c r="LLS572" s="107"/>
      <c r="LLT572" s="107"/>
      <c r="LLU572" s="107"/>
      <c r="LLV572" s="107"/>
      <c r="LLW572" s="107"/>
      <c r="LLX572" s="107"/>
      <c r="LLY572" s="107"/>
      <c r="LLZ572" s="107"/>
      <c r="LMA572" s="107"/>
      <c r="LMB572" s="107"/>
      <c r="LMC572" s="107"/>
      <c r="LMD572" s="107"/>
      <c r="LME572" s="107"/>
      <c r="LMF572" s="107"/>
      <c r="LMG572" s="107"/>
      <c r="LMH572" s="107"/>
      <c r="LMI572" s="107"/>
      <c r="LMJ572" s="107"/>
      <c r="LMK572" s="107"/>
      <c r="LML572" s="107"/>
      <c r="LMM572" s="107"/>
      <c r="LMN572" s="107"/>
      <c r="LMO572" s="107"/>
      <c r="LMP572" s="107"/>
      <c r="LMQ572" s="107"/>
      <c r="LMR572" s="107"/>
      <c r="LMS572" s="107"/>
      <c r="LMT572" s="107"/>
      <c r="LMU572" s="107"/>
      <c r="LMV572" s="107"/>
      <c r="LMW572" s="107"/>
      <c r="LMX572" s="107"/>
      <c r="LMY572" s="107"/>
      <c r="LMZ572" s="107"/>
      <c r="LNA572" s="107"/>
      <c r="LNB572" s="107"/>
      <c r="LNC572" s="107"/>
      <c r="LND572" s="107"/>
      <c r="LNE572" s="107"/>
      <c r="LNF572" s="107"/>
      <c r="LNG572" s="107"/>
      <c r="LNH572" s="107"/>
      <c r="LNI572" s="107"/>
      <c r="LNJ572" s="107"/>
      <c r="LNK572" s="107"/>
      <c r="LNL572" s="107"/>
      <c r="LNM572" s="107"/>
      <c r="LNN572" s="107"/>
      <c r="LNO572" s="107"/>
      <c r="LNP572" s="107"/>
      <c r="LNQ572" s="107"/>
      <c r="LNR572" s="107"/>
      <c r="LNS572" s="107"/>
      <c r="LNT572" s="107"/>
      <c r="LNU572" s="107"/>
      <c r="LNV572" s="107"/>
      <c r="LNW572" s="107"/>
      <c r="LNX572" s="107"/>
      <c r="LNY572" s="107"/>
      <c r="LNZ572" s="107"/>
      <c r="LOA572" s="107"/>
      <c r="LOB572" s="107"/>
      <c r="LOC572" s="107"/>
      <c r="LOD572" s="107"/>
      <c r="LOE572" s="107"/>
      <c r="LOF572" s="107"/>
      <c r="LOG572" s="107"/>
      <c r="LOH572" s="107"/>
      <c r="LOI572" s="107"/>
      <c r="LOJ572" s="107"/>
      <c r="LOK572" s="107"/>
      <c r="LOL572" s="107"/>
      <c r="LOM572" s="107"/>
      <c r="LON572" s="107"/>
      <c r="LOO572" s="107"/>
      <c r="LOP572" s="107"/>
      <c r="LOQ572" s="107"/>
      <c r="LOR572" s="107"/>
      <c r="LOS572" s="107"/>
      <c r="LOT572" s="107"/>
      <c r="LOU572" s="107"/>
      <c r="LOV572" s="107"/>
      <c r="LOW572" s="107"/>
      <c r="LOX572" s="107"/>
      <c r="LOY572" s="107"/>
      <c r="LOZ572" s="107"/>
      <c r="LPA572" s="107"/>
      <c r="LPB572" s="107"/>
      <c r="LPC572" s="107"/>
      <c r="LPD572" s="107"/>
      <c r="LPE572" s="107"/>
      <c r="LPF572" s="107"/>
      <c r="LPG572" s="107"/>
      <c r="LPH572" s="107"/>
      <c r="LPI572" s="107"/>
      <c r="LPJ572" s="107"/>
      <c r="LPK572" s="107"/>
      <c r="LPL572" s="107"/>
      <c r="LPM572" s="107"/>
      <c r="LPN572" s="107"/>
      <c r="LPO572" s="107"/>
      <c r="LPP572" s="107"/>
      <c r="LPQ572" s="107"/>
      <c r="LPR572" s="107"/>
      <c r="LPS572" s="107"/>
      <c r="LPT572" s="107"/>
      <c r="LPU572" s="107"/>
      <c r="LPV572" s="107"/>
      <c r="LPW572" s="107"/>
      <c r="LPX572" s="107"/>
      <c r="LPY572" s="107"/>
      <c r="LPZ572" s="107"/>
      <c r="LQA572" s="107"/>
      <c r="LQB572" s="107"/>
      <c r="LQC572" s="107"/>
      <c r="LQD572" s="107"/>
      <c r="LQE572" s="107"/>
      <c r="LQF572" s="107"/>
      <c r="LQG572" s="107"/>
      <c r="LQH572" s="107"/>
      <c r="LQI572" s="107"/>
      <c r="LQJ572" s="107"/>
      <c r="LQK572" s="107"/>
      <c r="LQL572" s="107"/>
      <c r="LQM572" s="107"/>
      <c r="LQN572" s="107"/>
      <c r="LQO572" s="107"/>
      <c r="LQP572" s="107"/>
      <c r="LQQ572" s="107"/>
      <c r="LQR572" s="107"/>
      <c r="LQS572" s="107"/>
      <c r="LQT572" s="107"/>
      <c r="LQU572" s="107"/>
      <c r="LQV572" s="107"/>
      <c r="LQW572" s="107"/>
      <c r="LQX572" s="107"/>
      <c r="LQY572" s="107"/>
      <c r="LQZ572" s="107"/>
      <c r="LRA572" s="107"/>
      <c r="LRB572" s="107"/>
      <c r="LRC572" s="107"/>
      <c r="LRD572" s="107"/>
      <c r="LRE572" s="107"/>
      <c r="LRF572" s="107"/>
      <c r="LRG572" s="107"/>
      <c r="LRH572" s="107"/>
      <c r="LRI572" s="107"/>
      <c r="LRJ572" s="107"/>
      <c r="LRK572" s="107"/>
      <c r="LRL572" s="107"/>
      <c r="LRM572" s="107"/>
      <c r="LRN572" s="107"/>
      <c r="LRO572" s="107"/>
      <c r="LRP572" s="107"/>
      <c r="LRQ572" s="107"/>
      <c r="LRR572" s="107"/>
      <c r="LRS572" s="107"/>
      <c r="LRT572" s="107"/>
      <c r="LRU572" s="107"/>
      <c r="LRV572" s="107"/>
      <c r="LRW572" s="107"/>
      <c r="LRX572" s="107"/>
      <c r="LRY572" s="107"/>
      <c r="LRZ572" s="107"/>
      <c r="LSA572" s="107"/>
      <c r="LSB572" s="107"/>
      <c r="LSC572" s="107"/>
      <c r="LSD572" s="107"/>
      <c r="LSE572" s="107"/>
      <c r="LSF572" s="107"/>
      <c r="LSG572" s="107"/>
      <c r="LSH572" s="107"/>
      <c r="LSI572" s="107"/>
      <c r="LSJ572" s="107"/>
      <c r="LSK572" s="107"/>
      <c r="LSL572" s="107"/>
      <c r="LSM572" s="107"/>
      <c r="LSN572" s="107"/>
      <c r="LSO572" s="107"/>
      <c r="LSP572" s="107"/>
      <c r="LSQ572" s="107"/>
      <c r="LSR572" s="107"/>
      <c r="LSS572" s="107"/>
      <c r="LST572" s="107"/>
      <c r="LSU572" s="107"/>
      <c r="LSV572" s="107"/>
      <c r="LSW572" s="107"/>
      <c r="LSX572" s="107"/>
      <c r="LSY572" s="107"/>
      <c r="LSZ572" s="107"/>
      <c r="LTA572" s="107"/>
      <c r="LTB572" s="107"/>
      <c r="LTC572" s="107"/>
      <c r="LTD572" s="107"/>
      <c r="LTE572" s="107"/>
      <c r="LTF572" s="107"/>
      <c r="LTG572" s="107"/>
      <c r="LTH572" s="107"/>
      <c r="LTI572" s="107"/>
      <c r="LTJ572" s="107"/>
      <c r="LTK572" s="107"/>
      <c r="LTL572" s="107"/>
      <c r="LTM572" s="107"/>
      <c r="LTN572" s="107"/>
      <c r="LTO572" s="107"/>
      <c r="LTP572" s="107"/>
      <c r="LTQ572" s="107"/>
      <c r="LTR572" s="107"/>
      <c r="LTS572" s="107"/>
      <c r="LTT572" s="107"/>
      <c r="LTU572" s="107"/>
      <c r="LTV572" s="107"/>
      <c r="LTW572" s="107"/>
      <c r="LTX572" s="107"/>
      <c r="LTY572" s="107"/>
      <c r="LTZ572" s="107"/>
      <c r="LUA572" s="107"/>
      <c r="LUB572" s="107"/>
      <c r="LUC572" s="107"/>
      <c r="LUD572" s="107"/>
      <c r="LUE572" s="107"/>
      <c r="LUF572" s="107"/>
      <c r="LUG572" s="107"/>
      <c r="LUH572" s="107"/>
      <c r="LUI572" s="107"/>
      <c r="LUJ572" s="107"/>
      <c r="LUK572" s="107"/>
      <c r="LUL572" s="107"/>
      <c r="LUM572" s="107"/>
      <c r="LUN572" s="107"/>
      <c r="LUO572" s="107"/>
      <c r="LUP572" s="107"/>
      <c r="LUQ572" s="107"/>
      <c r="LUR572" s="107"/>
      <c r="LUS572" s="107"/>
      <c r="LUT572" s="107"/>
      <c r="LUU572" s="107"/>
      <c r="LUV572" s="107"/>
      <c r="LUW572" s="107"/>
      <c r="LUX572" s="107"/>
      <c r="LUY572" s="107"/>
      <c r="LUZ572" s="107"/>
      <c r="LVA572" s="107"/>
      <c r="LVB572" s="107"/>
      <c r="LVC572" s="107"/>
      <c r="LVD572" s="107"/>
      <c r="LVE572" s="107"/>
      <c r="LVF572" s="107"/>
      <c r="LVG572" s="107"/>
      <c r="LVH572" s="107"/>
      <c r="LVI572" s="107"/>
      <c r="LVJ572" s="107"/>
      <c r="LVK572" s="107"/>
      <c r="LVL572" s="107"/>
      <c r="LVM572" s="107"/>
      <c r="LVN572" s="107"/>
      <c r="LVO572" s="107"/>
      <c r="LVP572" s="107"/>
      <c r="LVQ572" s="107"/>
      <c r="LVR572" s="107"/>
      <c r="LVS572" s="107"/>
      <c r="LVT572" s="107"/>
      <c r="LVU572" s="107"/>
      <c r="LVV572" s="107"/>
      <c r="LVW572" s="107"/>
      <c r="LVX572" s="107"/>
      <c r="LVY572" s="107"/>
      <c r="LVZ572" s="107"/>
      <c r="LWA572" s="107"/>
      <c r="LWB572" s="107"/>
      <c r="LWC572" s="107"/>
      <c r="LWD572" s="107"/>
      <c r="LWE572" s="107"/>
      <c r="LWF572" s="107"/>
      <c r="LWG572" s="107"/>
      <c r="LWH572" s="107"/>
      <c r="LWI572" s="107"/>
      <c r="LWJ572" s="107"/>
      <c r="LWK572" s="107"/>
      <c r="LWL572" s="107"/>
      <c r="LWM572" s="107"/>
      <c r="LWN572" s="107"/>
      <c r="LWO572" s="107"/>
      <c r="LWP572" s="107"/>
      <c r="LWQ572" s="107"/>
      <c r="LWR572" s="107"/>
      <c r="LWS572" s="107"/>
      <c r="LWT572" s="107"/>
      <c r="LWU572" s="107"/>
      <c r="LWV572" s="107"/>
      <c r="LWW572" s="107"/>
      <c r="LWX572" s="107"/>
      <c r="LWY572" s="107"/>
      <c r="LWZ572" s="107"/>
      <c r="LXA572" s="107"/>
      <c r="LXB572" s="107"/>
      <c r="LXC572" s="107"/>
      <c r="LXD572" s="107"/>
      <c r="LXE572" s="107"/>
      <c r="LXF572" s="107"/>
      <c r="LXG572" s="107"/>
      <c r="LXH572" s="107"/>
      <c r="LXI572" s="107"/>
      <c r="LXJ572" s="107"/>
      <c r="LXK572" s="107"/>
      <c r="LXL572" s="107"/>
      <c r="LXM572" s="107"/>
      <c r="LXN572" s="107"/>
      <c r="LXO572" s="107"/>
      <c r="LXP572" s="107"/>
      <c r="LXQ572" s="107"/>
      <c r="LXR572" s="107"/>
      <c r="LXS572" s="107"/>
      <c r="LXT572" s="107"/>
      <c r="LXU572" s="107"/>
      <c r="LXV572" s="107"/>
      <c r="LXW572" s="107"/>
      <c r="LXX572" s="107"/>
      <c r="LXY572" s="107"/>
      <c r="LXZ572" s="107"/>
      <c r="LYA572" s="107"/>
      <c r="LYB572" s="107"/>
      <c r="LYC572" s="107"/>
      <c r="LYD572" s="107"/>
      <c r="LYE572" s="107"/>
      <c r="LYF572" s="107"/>
      <c r="LYG572" s="107"/>
      <c r="LYH572" s="107"/>
      <c r="LYI572" s="107"/>
      <c r="LYJ572" s="107"/>
      <c r="LYK572" s="107"/>
      <c r="LYL572" s="107"/>
      <c r="LYM572" s="107"/>
      <c r="LYN572" s="107"/>
      <c r="LYO572" s="107"/>
      <c r="LYP572" s="107"/>
      <c r="LYQ572" s="107"/>
      <c r="LYR572" s="107"/>
      <c r="LYS572" s="107"/>
      <c r="LYT572" s="107"/>
      <c r="LYU572" s="107"/>
      <c r="LYV572" s="107"/>
      <c r="LYW572" s="107"/>
      <c r="LYX572" s="107"/>
      <c r="LYY572" s="107"/>
      <c r="LYZ572" s="107"/>
      <c r="LZA572" s="107"/>
      <c r="LZB572" s="107"/>
      <c r="LZC572" s="107"/>
      <c r="LZD572" s="107"/>
      <c r="LZE572" s="107"/>
      <c r="LZF572" s="107"/>
      <c r="LZG572" s="107"/>
      <c r="LZH572" s="107"/>
      <c r="LZI572" s="107"/>
      <c r="LZJ572" s="107"/>
      <c r="LZK572" s="107"/>
      <c r="LZL572" s="107"/>
      <c r="LZM572" s="107"/>
      <c r="LZN572" s="107"/>
      <c r="LZO572" s="107"/>
      <c r="LZP572" s="107"/>
      <c r="LZQ572" s="107"/>
      <c r="LZR572" s="107"/>
      <c r="LZS572" s="107"/>
      <c r="LZT572" s="107"/>
      <c r="LZU572" s="107"/>
      <c r="LZV572" s="107"/>
      <c r="LZW572" s="107"/>
      <c r="LZX572" s="107"/>
      <c r="LZY572" s="107"/>
      <c r="LZZ572" s="107"/>
      <c r="MAA572" s="107"/>
      <c r="MAB572" s="107"/>
      <c r="MAC572" s="107"/>
      <c r="MAD572" s="107"/>
      <c r="MAE572" s="107"/>
      <c r="MAF572" s="107"/>
      <c r="MAG572" s="107"/>
      <c r="MAH572" s="107"/>
      <c r="MAI572" s="107"/>
      <c r="MAJ572" s="107"/>
      <c r="MAK572" s="107"/>
      <c r="MAL572" s="107"/>
      <c r="MAM572" s="107"/>
      <c r="MAN572" s="107"/>
      <c r="MAO572" s="107"/>
      <c r="MAP572" s="107"/>
      <c r="MAQ572" s="107"/>
      <c r="MAR572" s="107"/>
      <c r="MAS572" s="107"/>
      <c r="MAT572" s="107"/>
      <c r="MAU572" s="107"/>
      <c r="MAV572" s="107"/>
      <c r="MAW572" s="107"/>
      <c r="MAX572" s="107"/>
      <c r="MAY572" s="107"/>
      <c r="MAZ572" s="107"/>
      <c r="MBA572" s="107"/>
      <c r="MBB572" s="107"/>
      <c r="MBC572" s="107"/>
      <c r="MBD572" s="107"/>
      <c r="MBE572" s="107"/>
      <c r="MBF572" s="107"/>
      <c r="MBG572" s="107"/>
      <c r="MBH572" s="107"/>
      <c r="MBI572" s="107"/>
      <c r="MBJ572" s="107"/>
      <c r="MBK572" s="107"/>
      <c r="MBL572" s="107"/>
      <c r="MBM572" s="107"/>
      <c r="MBN572" s="107"/>
      <c r="MBO572" s="107"/>
      <c r="MBP572" s="107"/>
      <c r="MBQ572" s="107"/>
      <c r="MBR572" s="107"/>
      <c r="MBS572" s="107"/>
      <c r="MBT572" s="107"/>
      <c r="MBU572" s="107"/>
      <c r="MBV572" s="107"/>
      <c r="MBW572" s="107"/>
      <c r="MBX572" s="107"/>
      <c r="MBY572" s="107"/>
      <c r="MBZ572" s="107"/>
      <c r="MCA572" s="107"/>
      <c r="MCB572" s="107"/>
      <c r="MCC572" s="107"/>
      <c r="MCD572" s="107"/>
      <c r="MCE572" s="107"/>
      <c r="MCF572" s="107"/>
      <c r="MCG572" s="107"/>
      <c r="MCH572" s="107"/>
      <c r="MCI572" s="107"/>
      <c r="MCJ572" s="107"/>
      <c r="MCK572" s="107"/>
      <c r="MCL572" s="107"/>
      <c r="MCM572" s="107"/>
      <c r="MCN572" s="107"/>
      <c r="MCO572" s="107"/>
      <c r="MCP572" s="107"/>
      <c r="MCQ572" s="107"/>
      <c r="MCR572" s="107"/>
      <c r="MCS572" s="107"/>
      <c r="MCT572" s="107"/>
      <c r="MCU572" s="107"/>
      <c r="MCV572" s="107"/>
      <c r="MCW572" s="107"/>
      <c r="MCX572" s="107"/>
      <c r="MCY572" s="107"/>
      <c r="MCZ572" s="107"/>
      <c r="MDA572" s="107"/>
      <c r="MDB572" s="107"/>
      <c r="MDC572" s="107"/>
      <c r="MDD572" s="107"/>
      <c r="MDE572" s="107"/>
      <c r="MDF572" s="107"/>
      <c r="MDG572" s="107"/>
      <c r="MDH572" s="107"/>
      <c r="MDI572" s="107"/>
      <c r="MDJ572" s="107"/>
      <c r="MDK572" s="107"/>
      <c r="MDL572" s="107"/>
      <c r="MDM572" s="107"/>
      <c r="MDN572" s="107"/>
      <c r="MDO572" s="107"/>
      <c r="MDP572" s="107"/>
      <c r="MDQ572" s="107"/>
      <c r="MDR572" s="107"/>
      <c r="MDS572" s="107"/>
      <c r="MDT572" s="107"/>
      <c r="MDU572" s="107"/>
      <c r="MDV572" s="107"/>
      <c r="MDW572" s="107"/>
      <c r="MDX572" s="107"/>
      <c r="MDY572" s="107"/>
      <c r="MDZ572" s="107"/>
      <c r="MEA572" s="107"/>
      <c r="MEB572" s="107"/>
      <c r="MEC572" s="107"/>
      <c r="MED572" s="107"/>
      <c r="MEE572" s="107"/>
      <c r="MEF572" s="107"/>
      <c r="MEG572" s="107"/>
      <c r="MEH572" s="107"/>
      <c r="MEI572" s="107"/>
      <c r="MEJ572" s="107"/>
      <c r="MEK572" s="107"/>
      <c r="MEL572" s="107"/>
      <c r="MEM572" s="107"/>
      <c r="MEN572" s="107"/>
      <c r="MEO572" s="107"/>
      <c r="MEP572" s="107"/>
      <c r="MEQ572" s="107"/>
      <c r="MER572" s="107"/>
      <c r="MES572" s="107"/>
      <c r="MET572" s="107"/>
      <c r="MEU572" s="107"/>
      <c r="MEV572" s="107"/>
      <c r="MEW572" s="107"/>
      <c r="MEX572" s="107"/>
      <c r="MEY572" s="107"/>
      <c r="MEZ572" s="107"/>
      <c r="MFA572" s="107"/>
      <c r="MFB572" s="107"/>
      <c r="MFC572" s="107"/>
      <c r="MFD572" s="107"/>
      <c r="MFE572" s="107"/>
      <c r="MFF572" s="107"/>
      <c r="MFG572" s="107"/>
      <c r="MFH572" s="107"/>
      <c r="MFI572" s="107"/>
      <c r="MFJ572" s="107"/>
      <c r="MFK572" s="107"/>
      <c r="MFL572" s="107"/>
      <c r="MFM572" s="107"/>
      <c r="MFN572" s="107"/>
      <c r="MFO572" s="107"/>
      <c r="MFP572" s="107"/>
      <c r="MFQ572" s="107"/>
      <c r="MFR572" s="107"/>
      <c r="MFS572" s="107"/>
      <c r="MFT572" s="107"/>
      <c r="MFU572" s="107"/>
      <c r="MFV572" s="107"/>
      <c r="MFW572" s="107"/>
      <c r="MFX572" s="107"/>
      <c r="MFY572" s="107"/>
      <c r="MFZ572" s="107"/>
      <c r="MGA572" s="107"/>
      <c r="MGB572" s="107"/>
      <c r="MGC572" s="107"/>
      <c r="MGD572" s="107"/>
      <c r="MGE572" s="107"/>
      <c r="MGF572" s="107"/>
      <c r="MGG572" s="107"/>
      <c r="MGH572" s="107"/>
      <c r="MGI572" s="107"/>
      <c r="MGJ572" s="107"/>
      <c r="MGK572" s="107"/>
      <c r="MGL572" s="107"/>
      <c r="MGM572" s="107"/>
      <c r="MGN572" s="107"/>
      <c r="MGO572" s="107"/>
      <c r="MGP572" s="107"/>
      <c r="MGQ572" s="107"/>
      <c r="MGR572" s="107"/>
      <c r="MGS572" s="107"/>
      <c r="MGT572" s="107"/>
      <c r="MGU572" s="107"/>
      <c r="MGV572" s="107"/>
      <c r="MGW572" s="107"/>
      <c r="MGX572" s="107"/>
      <c r="MGY572" s="107"/>
      <c r="MGZ572" s="107"/>
      <c r="MHA572" s="107"/>
      <c r="MHB572" s="107"/>
      <c r="MHC572" s="107"/>
      <c r="MHD572" s="107"/>
      <c r="MHE572" s="107"/>
      <c r="MHF572" s="107"/>
      <c r="MHG572" s="107"/>
      <c r="MHH572" s="107"/>
      <c r="MHI572" s="107"/>
      <c r="MHJ572" s="107"/>
      <c r="MHK572" s="107"/>
      <c r="MHL572" s="107"/>
      <c r="MHM572" s="107"/>
      <c r="MHN572" s="107"/>
      <c r="MHO572" s="107"/>
      <c r="MHP572" s="107"/>
      <c r="MHQ572" s="107"/>
      <c r="MHR572" s="107"/>
      <c r="MHS572" s="107"/>
      <c r="MHT572" s="107"/>
      <c r="MHU572" s="107"/>
      <c r="MHV572" s="107"/>
      <c r="MHW572" s="107"/>
      <c r="MHX572" s="107"/>
      <c r="MHY572" s="107"/>
      <c r="MHZ572" s="107"/>
      <c r="MIA572" s="107"/>
      <c r="MIB572" s="107"/>
      <c r="MIC572" s="107"/>
      <c r="MID572" s="107"/>
      <c r="MIE572" s="107"/>
      <c r="MIF572" s="107"/>
      <c r="MIG572" s="107"/>
      <c r="MIH572" s="107"/>
      <c r="MII572" s="107"/>
      <c r="MIJ572" s="107"/>
      <c r="MIK572" s="107"/>
      <c r="MIL572" s="107"/>
      <c r="MIM572" s="107"/>
      <c r="MIN572" s="107"/>
      <c r="MIO572" s="107"/>
      <c r="MIP572" s="107"/>
      <c r="MIQ572" s="107"/>
      <c r="MIR572" s="107"/>
      <c r="MIS572" s="107"/>
      <c r="MIT572" s="107"/>
      <c r="MIU572" s="107"/>
      <c r="MIV572" s="107"/>
      <c r="MIW572" s="107"/>
      <c r="MIX572" s="107"/>
      <c r="MIY572" s="107"/>
      <c r="MIZ572" s="107"/>
      <c r="MJA572" s="107"/>
      <c r="MJB572" s="107"/>
      <c r="MJC572" s="107"/>
      <c r="MJD572" s="107"/>
      <c r="MJE572" s="107"/>
      <c r="MJF572" s="107"/>
      <c r="MJG572" s="107"/>
      <c r="MJH572" s="107"/>
      <c r="MJI572" s="107"/>
      <c r="MJJ572" s="107"/>
      <c r="MJK572" s="107"/>
      <c r="MJL572" s="107"/>
      <c r="MJM572" s="107"/>
      <c r="MJN572" s="107"/>
      <c r="MJO572" s="107"/>
      <c r="MJP572" s="107"/>
      <c r="MJQ572" s="107"/>
      <c r="MJR572" s="107"/>
      <c r="MJS572" s="107"/>
      <c r="MJT572" s="107"/>
      <c r="MJU572" s="107"/>
      <c r="MJV572" s="107"/>
      <c r="MJW572" s="107"/>
      <c r="MJX572" s="107"/>
      <c r="MJY572" s="107"/>
      <c r="MJZ572" s="107"/>
      <c r="MKA572" s="107"/>
      <c r="MKB572" s="107"/>
      <c r="MKC572" s="107"/>
      <c r="MKD572" s="107"/>
      <c r="MKE572" s="107"/>
      <c r="MKF572" s="107"/>
      <c r="MKG572" s="107"/>
      <c r="MKH572" s="107"/>
      <c r="MKI572" s="107"/>
      <c r="MKJ572" s="107"/>
      <c r="MKK572" s="107"/>
      <c r="MKL572" s="107"/>
      <c r="MKM572" s="107"/>
      <c r="MKN572" s="107"/>
      <c r="MKO572" s="107"/>
      <c r="MKP572" s="107"/>
      <c r="MKQ572" s="107"/>
      <c r="MKR572" s="107"/>
      <c r="MKS572" s="107"/>
      <c r="MKT572" s="107"/>
      <c r="MKU572" s="107"/>
      <c r="MKV572" s="107"/>
      <c r="MKW572" s="107"/>
      <c r="MKX572" s="107"/>
      <c r="MKY572" s="107"/>
      <c r="MKZ572" s="107"/>
      <c r="MLA572" s="107"/>
      <c r="MLB572" s="107"/>
      <c r="MLC572" s="107"/>
      <c r="MLD572" s="107"/>
      <c r="MLE572" s="107"/>
      <c r="MLF572" s="107"/>
      <c r="MLG572" s="107"/>
      <c r="MLH572" s="107"/>
      <c r="MLI572" s="107"/>
      <c r="MLJ572" s="107"/>
      <c r="MLK572" s="107"/>
      <c r="MLL572" s="107"/>
      <c r="MLM572" s="107"/>
      <c r="MLN572" s="107"/>
      <c r="MLO572" s="107"/>
      <c r="MLP572" s="107"/>
      <c r="MLQ572" s="107"/>
      <c r="MLR572" s="107"/>
      <c r="MLS572" s="107"/>
      <c r="MLT572" s="107"/>
      <c r="MLU572" s="107"/>
      <c r="MLV572" s="107"/>
      <c r="MLW572" s="107"/>
      <c r="MLX572" s="107"/>
      <c r="MLY572" s="107"/>
      <c r="MLZ572" s="107"/>
      <c r="MMA572" s="107"/>
      <c r="MMB572" s="107"/>
      <c r="MMC572" s="107"/>
      <c r="MMD572" s="107"/>
      <c r="MME572" s="107"/>
      <c r="MMF572" s="107"/>
      <c r="MMG572" s="107"/>
      <c r="MMH572" s="107"/>
      <c r="MMI572" s="107"/>
      <c r="MMJ572" s="107"/>
      <c r="MMK572" s="107"/>
      <c r="MML572" s="107"/>
      <c r="MMM572" s="107"/>
      <c r="MMN572" s="107"/>
      <c r="MMO572" s="107"/>
      <c r="MMP572" s="107"/>
      <c r="MMQ572" s="107"/>
      <c r="MMR572" s="107"/>
      <c r="MMS572" s="107"/>
      <c r="MMT572" s="107"/>
      <c r="MMU572" s="107"/>
      <c r="MMV572" s="107"/>
      <c r="MMW572" s="107"/>
      <c r="MMX572" s="107"/>
      <c r="MMY572" s="107"/>
      <c r="MMZ572" s="107"/>
      <c r="MNA572" s="107"/>
      <c r="MNB572" s="107"/>
      <c r="MNC572" s="107"/>
      <c r="MND572" s="107"/>
      <c r="MNE572" s="107"/>
      <c r="MNF572" s="107"/>
      <c r="MNG572" s="107"/>
      <c r="MNH572" s="107"/>
      <c r="MNI572" s="107"/>
      <c r="MNJ572" s="107"/>
      <c r="MNK572" s="107"/>
      <c r="MNL572" s="107"/>
      <c r="MNM572" s="107"/>
      <c r="MNN572" s="107"/>
      <c r="MNO572" s="107"/>
      <c r="MNP572" s="107"/>
      <c r="MNQ572" s="107"/>
      <c r="MNR572" s="107"/>
      <c r="MNS572" s="107"/>
      <c r="MNT572" s="107"/>
      <c r="MNU572" s="107"/>
      <c r="MNV572" s="107"/>
      <c r="MNW572" s="107"/>
      <c r="MNX572" s="107"/>
      <c r="MNY572" s="107"/>
      <c r="MNZ572" s="107"/>
      <c r="MOA572" s="107"/>
      <c r="MOB572" s="107"/>
      <c r="MOC572" s="107"/>
      <c r="MOD572" s="107"/>
      <c r="MOE572" s="107"/>
      <c r="MOF572" s="107"/>
      <c r="MOG572" s="107"/>
      <c r="MOH572" s="107"/>
      <c r="MOI572" s="107"/>
      <c r="MOJ572" s="107"/>
      <c r="MOK572" s="107"/>
      <c r="MOL572" s="107"/>
      <c r="MOM572" s="107"/>
      <c r="MON572" s="107"/>
      <c r="MOO572" s="107"/>
      <c r="MOP572" s="107"/>
      <c r="MOQ572" s="107"/>
      <c r="MOR572" s="107"/>
      <c r="MOS572" s="107"/>
      <c r="MOT572" s="107"/>
      <c r="MOU572" s="107"/>
      <c r="MOV572" s="107"/>
      <c r="MOW572" s="107"/>
      <c r="MOX572" s="107"/>
      <c r="MOY572" s="107"/>
      <c r="MOZ572" s="107"/>
      <c r="MPA572" s="107"/>
      <c r="MPB572" s="107"/>
      <c r="MPC572" s="107"/>
      <c r="MPD572" s="107"/>
      <c r="MPE572" s="107"/>
      <c r="MPF572" s="107"/>
      <c r="MPG572" s="107"/>
      <c r="MPH572" s="107"/>
      <c r="MPI572" s="107"/>
      <c r="MPJ572" s="107"/>
      <c r="MPK572" s="107"/>
      <c r="MPL572" s="107"/>
      <c r="MPM572" s="107"/>
      <c r="MPN572" s="107"/>
      <c r="MPO572" s="107"/>
      <c r="MPP572" s="107"/>
      <c r="MPQ572" s="107"/>
      <c r="MPR572" s="107"/>
      <c r="MPS572" s="107"/>
      <c r="MPT572" s="107"/>
      <c r="MPU572" s="107"/>
      <c r="MPV572" s="107"/>
      <c r="MPW572" s="107"/>
      <c r="MPX572" s="107"/>
      <c r="MPY572" s="107"/>
      <c r="MPZ572" s="107"/>
      <c r="MQA572" s="107"/>
      <c r="MQB572" s="107"/>
      <c r="MQC572" s="107"/>
      <c r="MQD572" s="107"/>
      <c r="MQE572" s="107"/>
      <c r="MQF572" s="107"/>
      <c r="MQG572" s="107"/>
      <c r="MQH572" s="107"/>
      <c r="MQI572" s="107"/>
      <c r="MQJ572" s="107"/>
      <c r="MQK572" s="107"/>
      <c r="MQL572" s="107"/>
      <c r="MQM572" s="107"/>
      <c r="MQN572" s="107"/>
      <c r="MQO572" s="107"/>
      <c r="MQP572" s="107"/>
      <c r="MQQ572" s="107"/>
      <c r="MQR572" s="107"/>
      <c r="MQS572" s="107"/>
      <c r="MQT572" s="107"/>
      <c r="MQU572" s="107"/>
      <c r="MQV572" s="107"/>
      <c r="MQW572" s="107"/>
      <c r="MQX572" s="107"/>
      <c r="MQY572" s="107"/>
      <c r="MQZ572" s="107"/>
      <c r="MRA572" s="107"/>
      <c r="MRB572" s="107"/>
      <c r="MRC572" s="107"/>
      <c r="MRD572" s="107"/>
      <c r="MRE572" s="107"/>
      <c r="MRF572" s="107"/>
      <c r="MRG572" s="107"/>
      <c r="MRH572" s="107"/>
      <c r="MRI572" s="107"/>
      <c r="MRJ572" s="107"/>
      <c r="MRK572" s="107"/>
      <c r="MRL572" s="107"/>
      <c r="MRM572" s="107"/>
      <c r="MRN572" s="107"/>
      <c r="MRO572" s="107"/>
      <c r="MRP572" s="107"/>
      <c r="MRQ572" s="107"/>
      <c r="MRR572" s="107"/>
      <c r="MRS572" s="107"/>
      <c r="MRT572" s="107"/>
      <c r="MRU572" s="107"/>
      <c r="MRV572" s="107"/>
      <c r="MRW572" s="107"/>
      <c r="MRX572" s="107"/>
      <c r="MRY572" s="107"/>
      <c r="MRZ572" s="107"/>
      <c r="MSA572" s="107"/>
      <c r="MSB572" s="107"/>
      <c r="MSC572" s="107"/>
      <c r="MSD572" s="107"/>
      <c r="MSE572" s="107"/>
      <c r="MSF572" s="107"/>
      <c r="MSG572" s="107"/>
      <c r="MSH572" s="107"/>
      <c r="MSI572" s="107"/>
      <c r="MSJ572" s="107"/>
      <c r="MSK572" s="107"/>
      <c r="MSL572" s="107"/>
      <c r="MSM572" s="107"/>
      <c r="MSN572" s="107"/>
      <c r="MSO572" s="107"/>
      <c r="MSP572" s="107"/>
      <c r="MSQ572" s="107"/>
      <c r="MSR572" s="107"/>
      <c r="MSS572" s="107"/>
      <c r="MST572" s="107"/>
      <c r="MSU572" s="107"/>
      <c r="MSV572" s="107"/>
      <c r="MSW572" s="107"/>
      <c r="MSX572" s="107"/>
      <c r="MSY572" s="107"/>
      <c r="MSZ572" s="107"/>
      <c r="MTA572" s="107"/>
      <c r="MTB572" s="107"/>
      <c r="MTC572" s="107"/>
      <c r="MTD572" s="107"/>
      <c r="MTE572" s="107"/>
      <c r="MTF572" s="107"/>
      <c r="MTG572" s="107"/>
      <c r="MTH572" s="107"/>
      <c r="MTI572" s="107"/>
      <c r="MTJ572" s="107"/>
      <c r="MTK572" s="107"/>
      <c r="MTL572" s="107"/>
      <c r="MTM572" s="107"/>
      <c r="MTN572" s="107"/>
      <c r="MTO572" s="107"/>
      <c r="MTP572" s="107"/>
      <c r="MTQ572" s="107"/>
      <c r="MTR572" s="107"/>
      <c r="MTS572" s="107"/>
      <c r="MTT572" s="107"/>
      <c r="MTU572" s="107"/>
      <c r="MTV572" s="107"/>
      <c r="MTW572" s="107"/>
      <c r="MTX572" s="107"/>
      <c r="MTY572" s="107"/>
      <c r="MTZ572" s="107"/>
      <c r="MUA572" s="107"/>
      <c r="MUB572" s="107"/>
      <c r="MUC572" s="107"/>
      <c r="MUD572" s="107"/>
      <c r="MUE572" s="107"/>
      <c r="MUF572" s="107"/>
      <c r="MUG572" s="107"/>
      <c r="MUH572" s="107"/>
      <c r="MUI572" s="107"/>
      <c r="MUJ572" s="107"/>
      <c r="MUK572" s="107"/>
      <c r="MUL572" s="107"/>
      <c r="MUM572" s="107"/>
      <c r="MUN572" s="107"/>
      <c r="MUO572" s="107"/>
      <c r="MUP572" s="107"/>
      <c r="MUQ572" s="107"/>
      <c r="MUR572" s="107"/>
      <c r="MUS572" s="107"/>
      <c r="MUT572" s="107"/>
      <c r="MUU572" s="107"/>
      <c r="MUV572" s="107"/>
      <c r="MUW572" s="107"/>
      <c r="MUX572" s="107"/>
      <c r="MUY572" s="107"/>
      <c r="MUZ572" s="107"/>
      <c r="MVA572" s="107"/>
      <c r="MVB572" s="107"/>
      <c r="MVC572" s="107"/>
      <c r="MVD572" s="107"/>
      <c r="MVE572" s="107"/>
      <c r="MVF572" s="107"/>
      <c r="MVG572" s="107"/>
      <c r="MVH572" s="107"/>
      <c r="MVI572" s="107"/>
      <c r="MVJ572" s="107"/>
      <c r="MVK572" s="107"/>
      <c r="MVL572" s="107"/>
      <c r="MVM572" s="107"/>
      <c r="MVN572" s="107"/>
      <c r="MVO572" s="107"/>
      <c r="MVP572" s="107"/>
      <c r="MVQ572" s="107"/>
      <c r="MVR572" s="107"/>
      <c r="MVS572" s="107"/>
      <c r="MVT572" s="107"/>
      <c r="MVU572" s="107"/>
      <c r="MVV572" s="107"/>
      <c r="MVW572" s="107"/>
      <c r="MVX572" s="107"/>
      <c r="MVY572" s="107"/>
      <c r="MVZ572" s="107"/>
      <c r="MWA572" s="107"/>
      <c r="MWB572" s="107"/>
      <c r="MWC572" s="107"/>
      <c r="MWD572" s="107"/>
      <c r="MWE572" s="107"/>
      <c r="MWF572" s="107"/>
      <c r="MWG572" s="107"/>
      <c r="MWH572" s="107"/>
      <c r="MWI572" s="107"/>
      <c r="MWJ572" s="107"/>
      <c r="MWK572" s="107"/>
      <c r="MWL572" s="107"/>
      <c r="MWM572" s="107"/>
      <c r="MWN572" s="107"/>
      <c r="MWO572" s="107"/>
      <c r="MWP572" s="107"/>
      <c r="MWQ572" s="107"/>
      <c r="MWR572" s="107"/>
      <c r="MWS572" s="107"/>
      <c r="MWT572" s="107"/>
      <c r="MWU572" s="107"/>
      <c r="MWV572" s="107"/>
      <c r="MWW572" s="107"/>
      <c r="MWX572" s="107"/>
      <c r="MWY572" s="107"/>
      <c r="MWZ572" s="107"/>
      <c r="MXA572" s="107"/>
      <c r="MXB572" s="107"/>
      <c r="MXC572" s="107"/>
      <c r="MXD572" s="107"/>
      <c r="MXE572" s="107"/>
      <c r="MXF572" s="107"/>
      <c r="MXG572" s="107"/>
      <c r="MXH572" s="107"/>
      <c r="MXI572" s="107"/>
      <c r="MXJ572" s="107"/>
      <c r="MXK572" s="107"/>
      <c r="MXL572" s="107"/>
      <c r="MXM572" s="107"/>
      <c r="MXN572" s="107"/>
      <c r="MXO572" s="107"/>
      <c r="MXP572" s="107"/>
      <c r="MXQ572" s="107"/>
      <c r="MXR572" s="107"/>
      <c r="MXS572" s="107"/>
      <c r="MXT572" s="107"/>
      <c r="MXU572" s="107"/>
      <c r="MXV572" s="107"/>
      <c r="MXW572" s="107"/>
      <c r="MXX572" s="107"/>
      <c r="MXY572" s="107"/>
      <c r="MXZ572" s="107"/>
      <c r="MYA572" s="107"/>
      <c r="MYB572" s="107"/>
      <c r="MYC572" s="107"/>
      <c r="MYD572" s="107"/>
      <c r="MYE572" s="107"/>
      <c r="MYF572" s="107"/>
      <c r="MYG572" s="107"/>
      <c r="MYH572" s="107"/>
      <c r="MYI572" s="107"/>
      <c r="MYJ572" s="107"/>
      <c r="MYK572" s="107"/>
      <c r="MYL572" s="107"/>
      <c r="MYM572" s="107"/>
      <c r="MYN572" s="107"/>
      <c r="MYO572" s="107"/>
      <c r="MYP572" s="107"/>
      <c r="MYQ572" s="107"/>
      <c r="MYR572" s="107"/>
      <c r="MYS572" s="107"/>
      <c r="MYT572" s="107"/>
      <c r="MYU572" s="107"/>
      <c r="MYV572" s="107"/>
      <c r="MYW572" s="107"/>
      <c r="MYX572" s="107"/>
      <c r="MYY572" s="107"/>
      <c r="MYZ572" s="107"/>
      <c r="MZA572" s="107"/>
      <c r="MZB572" s="107"/>
      <c r="MZC572" s="107"/>
      <c r="MZD572" s="107"/>
      <c r="MZE572" s="107"/>
      <c r="MZF572" s="107"/>
      <c r="MZG572" s="107"/>
      <c r="MZH572" s="107"/>
      <c r="MZI572" s="107"/>
      <c r="MZJ572" s="107"/>
      <c r="MZK572" s="107"/>
      <c r="MZL572" s="107"/>
      <c r="MZM572" s="107"/>
      <c r="MZN572" s="107"/>
      <c r="MZO572" s="107"/>
      <c r="MZP572" s="107"/>
      <c r="MZQ572" s="107"/>
      <c r="MZR572" s="107"/>
      <c r="MZS572" s="107"/>
      <c r="MZT572" s="107"/>
      <c r="MZU572" s="107"/>
      <c r="MZV572" s="107"/>
      <c r="MZW572" s="107"/>
      <c r="MZX572" s="107"/>
      <c r="MZY572" s="107"/>
      <c r="MZZ572" s="107"/>
      <c r="NAA572" s="107"/>
      <c r="NAB572" s="107"/>
      <c r="NAC572" s="107"/>
      <c r="NAD572" s="107"/>
      <c r="NAE572" s="107"/>
      <c r="NAF572" s="107"/>
      <c r="NAG572" s="107"/>
      <c r="NAH572" s="107"/>
      <c r="NAI572" s="107"/>
      <c r="NAJ572" s="107"/>
      <c r="NAK572" s="107"/>
      <c r="NAL572" s="107"/>
      <c r="NAM572" s="107"/>
      <c r="NAN572" s="107"/>
      <c r="NAO572" s="107"/>
      <c r="NAP572" s="107"/>
      <c r="NAQ572" s="107"/>
      <c r="NAR572" s="107"/>
      <c r="NAS572" s="107"/>
      <c r="NAT572" s="107"/>
      <c r="NAU572" s="107"/>
      <c r="NAV572" s="107"/>
      <c r="NAW572" s="107"/>
      <c r="NAX572" s="107"/>
      <c r="NAY572" s="107"/>
      <c r="NAZ572" s="107"/>
      <c r="NBA572" s="107"/>
      <c r="NBB572" s="107"/>
      <c r="NBC572" s="107"/>
      <c r="NBD572" s="107"/>
      <c r="NBE572" s="107"/>
      <c r="NBF572" s="107"/>
      <c r="NBG572" s="107"/>
      <c r="NBH572" s="107"/>
      <c r="NBI572" s="107"/>
      <c r="NBJ572" s="107"/>
      <c r="NBK572" s="107"/>
      <c r="NBL572" s="107"/>
      <c r="NBM572" s="107"/>
      <c r="NBN572" s="107"/>
      <c r="NBO572" s="107"/>
      <c r="NBP572" s="107"/>
      <c r="NBQ572" s="107"/>
      <c r="NBR572" s="107"/>
      <c r="NBS572" s="107"/>
      <c r="NBT572" s="107"/>
      <c r="NBU572" s="107"/>
      <c r="NBV572" s="107"/>
      <c r="NBW572" s="107"/>
      <c r="NBX572" s="107"/>
      <c r="NBY572" s="107"/>
      <c r="NBZ572" s="107"/>
      <c r="NCA572" s="107"/>
      <c r="NCB572" s="107"/>
      <c r="NCC572" s="107"/>
      <c r="NCD572" s="107"/>
      <c r="NCE572" s="107"/>
      <c r="NCF572" s="107"/>
      <c r="NCG572" s="107"/>
      <c r="NCH572" s="107"/>
      <c r="NCI572" s="107"/>
      <c r="NCJ572" s="107"/>
      <c r="NCK572" s="107"/>
      <c r="NCL572" s="107"/>
      <c r="NCM572" s="107"/>
      <c r="NCN572" s="107"/>
      <c r="NCO572" s="107"/>
      <c r="NCP572" s="107"/>
      <c r="NCQ572" s="107"/>
      <c r="NCR572" s="107"/>
      <c r="NCS572" s="107"/>
      <c r="NCT572" s="107"/>
      <c r="NCU572" s="107"/>
      <c r="NCV572" s="107"/>
      <c r="NCW572" s="107"/>
      <c r="NCX572" s="107"/>
      <c r="NCY572" s="107"/>
      <c r="NCZ572" s="107"/>
      <c r="NDA572" s="107"/>
      <c r="NDB572" s="107"/>
      <c r="NDC572" s="107"/>
      <c r="NDD572" s="107"/>
      <c r="NDE572" s="107"/>
      <c r="NDF572" s="107"/>
      <c r="NDG572" s="107"/>
      <c r="NDH572" s="107"/>
      <c r="NDI572" s="107"/>
      <c r="NDJ572" s="107"/>
      <c r="NDK572" s="107"/>
      <c r="NDL572" s="107"/>
      <c r="NDM572" s="107"/>
      <c r="NDN572" s="107"/>
      <c r="NDO572" s="107"/>
      <c r="NDP572" s="107"/>
      <c r="NDQ572" s="107"/>
      <c r="NDR572" s="107"/>
      <c r="NDS572" s="107"/>
      <c r="NDT572" s="107"/>
      <c r="NDU572" s="107"/>
      <c r="NDV572" s="107"/>
      <c r="NDW572" s="107"/>
      <c r="NDX572" s="107"/>
      <c r="NDY572" s="107"/>
      <c r="NDZ572" s="107"/>
      <c r="NEA572" s="107"/>
      <c r="NEB572" s="107"/>
      <c r="NEC572" s="107"/>
      <c r="NED572" s="107"/>
      <c r="NEE572" s="107"/>
      <c r="NEF572" s="107"/>
      <c r="NEG572" s="107"/>
      <c r="NEH572" s="107"/>
      <c r="NEI572" s="107"/>
      <c r="NEJ572" s="107"/>
      <c r="NEK572" s="107"/>
      <c r="NEL572" s="107"/>
      <c r="NEM572" s="107"/>
      <c r="NEN572" s="107"/>
      <c r="NEO572" s="107"/>
      <c r="NEP572" s="107"/>
      <c r="NEQ572" s="107"/>
      <c r="NER572" s="107"/>
      <c r="NES572" s="107"/>
      <c r="NET572" s="107"/>
      <c r="NEU572" s="107"/>
      <c r="NEV572" s="107"/>
      <c r="NEW572" s="107"/>
      <c r="NEX572" s="107"/>
      <c r="NEY572" s="107"/>
      <c r="NEZ572" s="107"/>
      <c r="NFA572" s="107"/>
      <c r="NFB572" s="107"/>
      <c r="NFC572" s="107"/>
      <c r="NFD572" s="107"/>
      <c r="NFE572" s="107"/>
      <c r="NFF572" s="107"/>
      <c r="NFG572" s="107"/>
      <c r="NFH572" s="107"/>
      <c r="NFI572" s="107"/>
      <c r="NFJ572" s="107"/>
      <c r="NFK572" s="107"/>
      <c r="NFL572" s="107"/>
      <c r="NFM572" s="107"/>
      <c r="NFN572" s="107"/>
      <c r="NFO572" s="107"/>
      <c r="NFP572" s="107"/>
      <c r="NFQ572" s="107"/>
      <c r="NFR572" s="107"/>
      <c r="NFS572" s="107"/>
      <c r="NFT572" s="107"/>
      <c r="NFU572" s="107"/>
      <c r="NFV572" s="107"/>
      <c r="NFW572" s="107"/>
      <c r="NFX572" s="107"/>
      <c r="NFY572" s="107"/>
      <c r="NFZ572" s="107"/>
      <c r="NGA572" s="107"/>
      <c r="NGB572" s="107"/>
      <c r="NGC572" s="107"/>
      <c r="NGD572" s="107"/>
      <c r="NGE572" s="107"/>
      <c r="NGF572" s="107"/>
      <c r="NGG572" s="107"/>
      <c r="NGH572" s="107"/>
      <c r="NGI572" s="107"/>
      <c r="NGJ572" s="107"/>
      <c r="NGK572" s="107"/>
      <c r="NGL572" s="107"/>
      <c r="NGM572" s="107"/>
      <c r="NGN572" s="107"/>
      <c r="NGO572" s="107"/>
      <c r="NGP572" s="107"/>
      <c r="NGQ572" s="107"/>
      <c r="NGR572" s="107"/>
      <c r="NGS572" s="107"/>
      <c r="NGT572" s="107"/>
      <c r="NGU572" s="107"/>
      <c r="NGV572" s="107"/>
      <c r="NGW572" s="107"/>
      <c r="NGX572" s="107"/>
      <c r="NGY572" s="107"/>
      <c r="NGZ572" s="107"/>
      <c r="NHA572" s="107"/>
      <c r="NHB572" s="107"/>
      <c r="NHC572" s="107"/>
      <c r="NHD572" s="107"/>
      <c r="NHE572" s="107"/>
      <c r="NHF572" s="107"/>
      <c r="NHG572" s="107"/>
      <c r="NHH572" s="107"/>
      <c r="NHI572" s="107"/>
      <c r="NHJ572" s="107"/>
      <c r="NHK572" s="107"/>
      <c r="NHL572" s="107"/>
      <c r="NHM572" s="107"/>
      <c r="NHN572" s="107"/>
      <c r="NHO572" s="107"/>
      <c r="NHP572" s="107"/>
      <c r="NHQ572" s="107"/>
      <c r="NHR572" s="107"/>
      <c r="NHS572" s="107"/>
      <c r="NHT572" s="107"/>
      <c r="NHU572" s="107"/>
      <c r="NHV572" s="107"/>
      <c r="NHW572" s="107"/>
      <c r="NHX572" s="107"/>
      <c r="NHY572" s="107"/>
      <c r="NHZ572" s="107"/>
      <c r="NIA572" s="107"/>
      <c r="NIB572" s="107"/>
      <c r="NIC572" s="107"/>
      <c r="NID572" s="107"/>
      <c r="NIE572" s="107"/>
      <c r="NIF572" s="107"/>
      <c r="NIG572" s="107"/>
      <c r="NIH572" s="107"/>
      <c r="NII572" s="107"/>
      <c r="NIJ572" s="107"/>
      <c r="NIK572" s="107"/>
      <c r="NIL572" s="107"/>
      <c r="NIM572" s="107"/>
      <c r="NIN572" s="107"/>
      <c r="NIO572" s="107"/>
      <c r="NIP572" s="107"/>
      <c r="NIQ572" s="107"/>
      <c r="NIR572" s="107"/>
      <c r="NIS572" s="107"/>
      <c r="NIT572" s="107"/>
      <c r="NIU572" s="107"/>
      <c r="NIV572" s="107"/>
      <c r="NIW572" s="107"/>
      <c r="NIX572" s="107"/>
      <c r="NIY572" s="107"/>
      <c r="NIZ572" s="107"/>
      <c r="NJA572" s="107"/>
      <c r="NJB572" s="107"/>
      <c r="NJC572" s="107"/>
      <c r="NJD572" s="107"/>
      <c r="NJE572" s="107"/>
      <c r="NJF572" s="107"/>
      <c r="NJG572" s="107"/>
      <c r="NJH572" s="107"/>
      <c r="NJI572" s="107"/>
      <c r="NJJ572" s="107"/>
      <c r="NJK572" s="107"/>
      <c r="NJL572" s="107"/>
      <c r="NJM572" s="107"/>
      <c r="NJN572" s="107"/>
      <c r="NJO572" s="107"/>
      <c r="NJP572" s="107"/>
      <c r="NJQ572" s="107"/>
      <c r="NJR572" s="107"/>
      <c r="NJS572" s="107"/>
      <c r="NJT572" s="107"/>
      <c r="NJU572" s="107"/>
      <c r="NJV572" s="107"/>
      <c r="NJW572" s="107"/>
      <c r="NJX572" s="107"/>
      <c r="NJY572" s="107"/>
      <c r="NJZ572" s="107"/>
      <c r="NKA572" s="107"/>
      <c r="NKB572" s="107"/>
      <c r="NKC572" s="107"/>
      <c r="NKD572" s="107"/>
      <c r="NKE572" s="107"/>
      <c r="NKF572" s="107"/>
      <c r="NKG572" s="107"/>
      <c r="NKH572" s="107"/>
      <c r="NKI572" s="107"/>
      <c r="NKJ572" s="107"/>
      <c r="NKK572" s="107"/>
      <c r="NKL572" s="107"/>
      <c r="NKM572" s="107"/>
      <c r="NKN572" s="107"/>
      <c r="NKO572" s="107"/>
      <c r="NKP572" s="107"/>
      <c r="NKQ572" s="107"/>
      <c r="NKR572" s="107"/>
      <c r="NKS572" s="107"/>
      <c r="NKT572" s="107"/>
      <c r="NKU572" s="107"/>
      <c r="NKV572" s="107"/>
      <c r="NKW572" s="107"/>
      <c r="NKX572" s="107"/>
      <c r="NKY572" s="107"/>
      <c r="NKZ572" s="107"/>
      <c r="NLA572" s="107"/>
      <c r="NLB572" s="107"/>
      <c r="NLC572" s="107"/>
      <c r="NLD572" s="107"/>
      <c r="NLE572" s="107"/>
      <c r="NLF572" s="107"/>
      <c r="NLG572" s="107"/>
      <c r="NLH572" s="107"/>
      <c r="NLI572" s="107"/>
      <c r="NLJ572" s="107"/>
      <c r="NLK572" s="107"/>
      <c r="NLL572" s="107"/>
      <c r="NLM572" s="107"/>
      <c r="NLN572" s="107"/>
      <c r="NLO572" s="107"/>
      <c r="NLP572" s="107"/>
      <c r="NLQ572" s="107"/>
      <c r="NLR572" s="107"/>
      <c r="NLS572" s="107"/>
      <c r="NLT572" s="107"/>
      <c r="NLU572" s="107"/>
      <c r="NLV572" s="107"/>
      <c r="NLW572" s="107"/>
      <c r="NLX572" s="107"/>
      <c r="NLY572" s="107"/>
      <c r="NLZ572" s="107"/>
      <c r="NMA572" s="107"/>
      <c r="NMB572" s="107"/>
      <c r="NMC572" s="107"/>
      <c r="NMD572" s="107"/>
      <c r="NME572" s="107"/>
      <c r="NMF572" s="107"/>
      <c r="NMG572" s="107"/>
      <c r="NMH572" s="107"/>
      <c r="NMI572" s="107"/>
      <c r="NMJ572" s="107"/>
      <c r="NMK572" s="107"/>
      <c r="NML572" s="107"/>
      <c r="NMM572" s="107"/>
      <c r="NMN572" s="107"/>
      <c r="NMO572" s="107"/>
      <c r="NMP572" s="107"/>
      <c r="NMQ572" s="107"/>
      <c r="NMR572" s="107"/>
      <c r="NMS572" s="107"/>
      <c r="NMT572" s="107"/>
      <c r="NMU572" s="107"/>
      <c r="NMV572" s="107"/>
      <c r="NMW572" s="107"/>
      <c r="NMX572" s="107"/>
      <c r="NMY572" s="107"/>
      <c r="NMZ572" s="107"/>
      <c r="NNA572" s="107"/>
      <c r="NNB572" s="107"/>
      <c r="NNC572" s="107"/>
      <c r="NND572" s="107"/>
      <c r="NNE572" s="107"/>
      <c r="NNF572" s="107"/>
      <c r="NNG572" s="107"/>
      <c r="NNH572" s="107"/>
      <c r="NNI572" s="107"/>
      <c r="NNJ572" s="107"/>
      <c r="NNK572" s="107"/>
      <c r="NNL572" s="107"/>
      <c r="NNM572" s="107"/>
      <c r="NNN572" s="107"/>
      <c r="NNO572" s="107"/>
      <c r="NNP572" s="107"/>
      <c r="NNQ572" s="107"/>
      <c r="NNR572" s="107"/>
      <c r="NNS572" s="107"/>
      <c r="NNT572" s="107"/>
      <c r="NNU572" s="107"/>
      <c r="NNV572" s="107"/>
      <c r="NNW572" s="107"/>
      <c r="NNX572" s="107"/>
      <c r="NNY572" s="107"/>
      <c r="NNZ572" s="107"/>
      <c r="NOA572" s="107"/>
      <c r="NOB572" s="107"/>
      <c r="NOC572" s="107"/>
      <c r="NOD572" s="107"/>
      <c r="NOE572" s="107"/>
      <c r="NOF572" s="107"/>
      <c r="NOG572" s="107"/>
      <c r="NOH572" s="107"/>
      <c r="NOI572" s="107"/>
      <c r="NOJ572" s="107"/>
      <c r="NOK572" s="107"/>
      <c r="NOL572" s="107"/>
      <c r="NOM572" s="107"/>
      <c r="NON572" s="107"/>
      <c r="NOO572" s="107"/>
      <c r="NOP572" s="107"/>
      <c r="NOQ572" s="107"/>
      <c r="NOR572" s="107"/>
      <c r="NOS572" s="107"/>
      <c r="NOT572" s="107"/>
      <c r="NOU572" s="107"/>
      <c r="NOV572" s="107"/>
      <c r="NOW572" s="107"/>
      <c r="NOX572" s="107"/>
      <c r="NOY572" s="107"/>
      <c r="NOZ572" s="107"/>
      <c r="NPA572" s="107"/>
      <c r="NPB572" s="107"/>
      <c r="NPC572" s="107"/>
      <c r="NPD572" s="107"/>
      <c r="NPE572" s="107"/>
      <c r="NPF572" s="107"/>
      <c r="NPG572" s="107"/>
      <c r="NPH572" s="107"/>
      <c r="NPI572" s="107"/>
      <c r="NPJ572" s="107"/>
      <c r="NPK572" s="107"/>
      <c r="NPL572" s="107"/>
      <c r="NPM572" s="107"/>
      <c r="NPN572" s="107"/>
      <c r="NPO572" s="107"/>
      <c r="NPP572" s="107"/>
      <c r="NPQ572" s="107"/>
      <c r="NPR572" s="107"/>
      <c r="NPS572" s="107"/>
      <c r="NPT572" s="107"/>
      <c r="NPU572" s="107"/>
      <c r="NPV572" s="107"/>
      <c r="NPW572" s="107"/>
      <c r="NPX572" s="107"/>
      <c r="NPY572" s="107"/>
      <c r="NPZ572" s="107"/>
      <c r="NQA572" s="107"/>
      <c r="NQB572" s="107"/>
      <c r="NQC572" s="107"/>
      <c r="NQD572" s="107"/>
      <c r="NQE572" s="107"/>
      <c r="NQF572" s="107"/>
      <c r="NQG572" s="107"/>
      <c r="NQH572" s="107"/>
      <c r="NQI572" s="107"/>
      <c r="NQJ572" s="107"/>
      <c r="NQK572" s="107"/>
      <c r="NQL572" s="107"/>
      <c r="NQM572" s="107"/>
      <c r="NQN572" s="107"/>
      <c r="NQO572" s="107"/>
      <c r="NQP572" s="107"/>
      <c r="NQQ572" s="107"/>
      <c r="NQR572" s="107"/>
      <c r="NQS572" s="107"/>
      <c r="NQT572" s="107"/>
      <c r="NQU572" s="107"/>
      <c r="NQV572" s="107"/>
      <c r="NQW572" s="107"/>
      <c r="NQX572" s="107"/>
      <c r="NQY572" s="107"/>
      <c r="NQZ572" s="107"/>
      <c r="NRA572" s="107"/>
      <c r="NRB572" s="107"/>
      <c r="NRC572" s="107"/>
      <c r="NRD572" s="107"/>
      <c r="NRE572" s="107"/>
      <c r="NRF572" s="107"/>
      <c r="NRG572" s="107"/>
      <c r="NRH572" s="107"/>
      <c r="NRI572" s="107"/>
      <c r="NRJ572" s="107"/>
      <c r="NRK572" s="107"/>
      <c r="NRL572" s="107"/>
      <c r="NRM572" s="107"/>
      <c r="NRN572" s="107"/>
      <c r="NRO572" s="107"/>
      <c r="NRP572" s="107"/>
      <c r="NRQ572" s="107"/>
      <c r="NRR572" s="107"/>
      <c r="NRS572" s="107"/>
      <c r="NRT572" s="107"/>
      <c r="NRU572" s="107"/>
      <c r="NRV572" s="107"/>
      <c r="NRW572" s="107"/>
      <c r="NRX572" s="107"/>
      <c r="NRY572" s="107"/>
      <c r="NRZ572" s="107"/>
      <c r="NSA572" s="107"/>
      <c r="NSB572" s="107"/>
      <c r="NSC572" s="107"/>
      <c r="NSD572" s="107"/>
      <c r="NSE572" s="107"/>
      <c r="NSF572" s="107"/>
      <c r="NSG572" s="107"/>
      <c r="NSH572" s="107"/>
      <c r="NSI572" s="107"/>
      <c r="NSJ572" s="107"/>
      <c r="NSK572" s="107"/>
      <c r="NSL572" s="107"/>
      <c r="NSM572" s="107"/>
      <c r="NSN572" s="107"/>
      <c r="NSO572" s="107"/>
      <c r="NSP572" s="107"/>
      <c r="NSQ572" s="107"/>
      <c r="NSR572" s="107"/>
      <c r="NSS572" s="107"/>
      <c r="NST572" s="107"/>
      <c r="NSU572" s="107"/>
      <c r="NSV572" s="107"/>
      <c r="NSW572" s="107"/>
      <c r="NSX572" s="107"/>
      <c r="NSY572" s="107"/>
      <c r="NSZ572" s="107"/>
      <c r="NTA572" s="107"/>
      <c r="NTB572" s="107"/>
      <c r="NTC572" s="107"/>
      <c r="NTD572" s="107"/>
      <c r="NTE572" s="107"/>
      <c r="NTF572" s="107"/>
      <c r="NTG572" s="107"/>
      <c r="NTH572" s="107"/>
      <c r="NTI572" s="107"/>
      <c r="NTJ572" s="107"/>
      <c r="NTK572" s="107"/>
      <c r="NTL572" s="107"/>
      <c r="NTM572" s="107"/>
      <c r="NTN572" s="107"/>
      <c r="NTO572" s="107"/>
      <c r="NTP572" s="107"/>
      <c r="NTQ572" s="107"/>
      <c r="NTR572" s="107"/>
      <c r="NTS572" s="107"/>
      <c r="NTT572" s="107"/>
      <c r="NTU572" s="107"/>
      <c r="NTV572" s="107"/>
      <c r="NTW572" s="107"/>
      <c r="NTX572" s="107"/>
      <c r="NTY572" s="107"/>
      <c r="NTZ572" s="107"/>
      <c r="NUA572" s="107"/>
      <c r="NUB572" s="107"/>
      <c r="NUC572" s="107"/>
      <c r="NUD572" s="107"/>
      <c r="NUE572" s="107"/>
      <c r="NUF572" s="107"/>
      <c r="NUG572" s="107"/>
      <c r="NUH572" s="107"/>
      <c r="NUI572" s="107"/>
      <c r="NUJ572" s="107"/>
      <c r="NUK572" s="107"/>
      <c r="NUL572" s="107"/>
      <c r="NUM572" s="107"/>
      <c r="NUN572" s="107"/>
      <c r="NUO572" s="107"/>
      <c r="NUP572" s="107"/>
      <c r="NUQ572" s="107"/>
      <c r="NUR572" s="107"/>
      <c r="NUS572" s="107"/>
      <c r="NUT572" s="107"/>
      <c r="NUU572" s="107"/>
      <c r="NUV572" s="107"/>
      <c r="NUW572" s="107"/>
      <c r="NUX572" s="107"/>
      <c r="NUY572" s="107"/>
      <c r="NUZ572" s="107"/>
      <c r="NVA572" s="107"/>
      <c r="NVB572" s="107"/>
      <c r="NVC572" s="107"/>
      <c r="NVD572" s="107"/>
      <c r="NVE572" s="107"/>
      <c r="NVF572" s="107"/>
      <c r="NVG572" s="107"/>
      <c r="NVH572" s="107"/>
      <c r="NVI572" s="107"/>
      <c r="NVJ572" s="107"/>
      <c r="NVK572" s="107"/>
      <c r="NVL572" s="107"/>
      <c r="NVM572" s="107"/>
      <c r="NVN572" s="107"/>
      <c r="NVO572" s="107"/>
      <c r="NVP572" s="107"/>
      <c r="NVQ572" s="107"/>
      <c r="NVR572" s="107"/>
      <c r="NVS572" s="107"/>
      <c r="NVT572" s="107"/>
      <c r="NVU572" s="107"/>
      <c r="NVV572" s="107"/>
      <c r="NVW572" s="107"/>
      <c r="NVX572" s="107"/>
      <c r="NVY572" s="107"/>
      <c r="NVZ572" s="107"/>
      <c r="NWA572" s="107"/>
      <c r="NWB572" s="107"/>
      <c r="NWC572" s="107"/>
      <c r="NWD572" s="107"/>
      <c r="NWE572" s="107"/>
      <c r="NWF572" s="107"/>
      <c r="NWG572" s="107"/>
      <c r="NWH572" s="107"/>
      <c r="NWI572" s="107"/>
      <c r="NWJ572" s="107"/>
      <c r="NWK572" s="107"/>
      <c r="NWL572" s="107"/>
      <c r="NWM572" s="107"/>
      <c r="NWN572" s="107"/>
      <c r="NWO572" s="107"/>
      <c r="NWP572" s="107"/>
      <c r="NWQ572" s="107"/>
      <c r="NWR572" s="107"/>
      <c r="NWS572" s="107"/>
      <c r="NWT572" s="107"/>
      <c r="NWU572" s="107"/>
      <c r="NWV572" s="107"/>
      <c r="NWW572" s="107"/>
      <c r="NWX572" s="107"/>
      <c r="NWY572" s="107"/>
      <c r="NWZ572" s="107"/>
      <c r="NXA572" s="107"/>
      <c r="NXB572" s="107"/>
      <c r="NXC572" s="107"/>
      <c r="NXD572" s="107"/>
      <c r="NXE572" s="107"/>
      <c r="NXF572" s="107"/>
      <c r="NXG572" s="107"/>
      <c r="NXH572" s="107"/>
      <c r="NXI572" s="107"/>
      <c r="NXJ572" s="107"/>
      <c r="NXK572" s="107"/>
      <c r="NXL572" s="107"/>
      <c r="NXM572" s="107"/>
      <c r="NXN572" s="107"/>
      <c r="NXO572" s="107"/>
      <c r="NXP572" s="107"/>
      <c r="NXQ572" s="107"/>
      <c r="NXR572" s="107"/>
      <c r="NXS572" s="107"/>
      <c r="NXT572" s="107"/>
      <c r="NXU572" s="107"/>
      <c r="NXV572" s="107"/>
      <c r="NXW572" s="107"/>
      <c r="NXX572" s="107"/>
      <c r="NXY572" s="107"/>
      <c r="NXZ572" s="107"/>
      <c r="NYA572" s="107"/>
      <c r="NYB572" s="107"/>
      <c r="NYC572" s="107"/>
      <c r="NYD572" s="107"/>
      <c r="NYE572" s="107"/>
      <c r="NYF572" s="107"/>
      <c r="NYG572" s="107"/>
      <c r="NYH572" s="107"/>
      <c r="NYI572" s="107"/>
      <c r="NYJ572" s="107"/>
      <c r="NYK572" s="107"/>
      <c r="NYL572" s="107"/>
      <c r="NYM572" s="107"/>
      <c r="NYN572" s="107"/>
      <c r="NYO572" s="107"/>
      <c r="NYP572" s="107"/>
      <c r="NYQ572" s="107"/>
      <c r="NYR572" s="107"/>
      <c r="NYS572" s="107"/>
      <c r="NYT572" s="107"/>
      <c r="NYU572" s="107"/>
      <c r="NYV572" s="107"/>
      <c r="NYW572" s="107"/>
      <c r="NYX572" s="107"/>
      <c r="NYY572" s="107"/>
      <c r="NYZ572" s="107"/>
      <c r="NZA572" s="107"/>
      <c r="NZB572" s="107"/>
      <c r="NZC572" s="107"/>
      <c r="NZD572" s="107"/>
      <c r="NZE572" s="107"/>
      <c r="NZF572" s="107"/>
      <c r="NZG572" s="107"/>
      <c r="NZH572" s="107"/>
      <c r="NZI572" s="107"/>
      <c r="NZJ572" s="107"/>
      <c r="NZK572" s="107"/>
      <c r="NZL572" s="107"/>
      <c r="NZM572" s="107"/>
      <c r="NZN572" s="107"/>
      <c r="NZO572" s="107"/>
      <c r="NZP572" s="107"/>
      <c r="NZQ572" s="107"/>
      <c r="NZR572" s="107"/>
      <c r="NZS572" s="107"/>
      <c r="NZT572" s="107"/>
      <c r="NZU572" s="107"/>
      <c r="NZV572" s="107"/>
      <c r="NZW572" s="107"/>
      <c r="NZX572" s="107"/>
      <c r="NZY572" s="107"/>
      <c r="NZZ572" s="107"/>
      <c r="OAA572" s="107"/>
      <c r="OAB572" s="107"/>
      <c r="OAC572" s="107"/>
      <c r="OAD572" s="107"/>
      <c r="OAE572" s="107"/>
      <c r="OAF572" s="107"/>
      <c r="OAG572" s="107"/>
      <c r="OAH572" s="107"/>
      <c r="OAI572" s="107"/>
      <c r="OAJ572" s="107"/>
      <c r="OAK572" s="107"/>
      <c r="OAL572" s="107"/>
      <c r="OAM572" s="107"/>
      <c r="OAN572" s="107"/>
      <c r="OAO572" s="107"/>
      <c r="OAP572" s="107"/>
      <c r="OAQ572" s="107"/>
      <c r="OAR572" s="107"/>
      <c r="OAS572" s="107"/>
      <c r="OAT572" s="107"/>
      <c r="OAU572" s="107"/>
      <c r="OAV572" s="107"/>
      <c r="OAW572" s="107"/>
      <c r="OAX572" s="107"/>
      <c r="OAY572" s="107"/>
      <c r="OAZ572" s="107"/>
      <c r="OBA572" s="107"/>
      <c r="OBB572" s="107"/>
      <c r="OBC572" s="107"/>
      <c r="OBD572" s="107"/>
      <c r="OBE572" s="107"/>
      <c r="OBF572" s="107"/>
      <c r="OBG572" s="107"/>
      <c r="OBH572" s="107"/>
      <c r="OBI572" s="107"/>
      <c r="OBJ572" s="107"/>
      <c r="OBK572" s="107"/>
      <c r="OBL572" s="107"/>
      <c r="OBM572" s="107"/>
      <c r="OBN572" s="107"/>
      <c r="OBO572" s="107"/>
      <c r="OBP572" s="107"/>
      <c r="OBQ572" s="107"/>
      <c r="OBR572" s="107"/>
      <c r="OBS572" s="107"/>
      <c r="OBT572" s="107"/>
      <c r="OBU572" s="107"/>
      <c r="OBV572" s="107"/>
      <c r="OBW572" s="107"/>
      <c r="OBX572" s="107"/>
      <c r="OBY572" s="107"/>
      <c r="OBZ572" s="107"/>
      <c r="OCA572" s="107"/>
      <c r="OCB572" s="107"/>
      <c r="OCC572" s="107"/>
      <c r="OCD572" s="107"/>
      <c r="OCE572" s="107"/>
      <c r="OCF572" s="107"/>
      <c r="OCG572" s="107"/>
      <c r="OCH572" s="107"/>
      <c r="OCI572" s="107"/>
      <c r="OCJ572" s="107"/>
      <c r="OCK572" s="107"/>
      <c r="OCL572" s="107"/>
      <c r="OCM572" s="107"/>
      <c r="OCN572" s="107"/>
      <c r="OCO572" s="107"/>
      <c r="OCP572" s="107"/>
      <c r="OCQ572" s="107"/>
      <c r="OCR572" s="107"/>
      <c r="OCS572" s="107"/>
      <c r="OCT572" s="107"/>
      <c r="OCU572" s="107"/>
      <c r="OCV572" s="107"/>
      <c r="OCW572" s="107"/>
      <c r="OCX572" s="107"/>
      <c r="OCY572" s="107"/>
      <c r="OCZ572" s="107"/>
      <c r="ODA572" s="107"/>
      <c r="ODB572" s="107"/>
      <c r="ODC572" s="107"/>
      <c r="ODD572" s="107"/>
      <c r="ODE572" s="107"/>
      <c r="ODF572" s="107"/>
      <c r="ODG572" s="107"/>
      <c r="ODH572" s="107"/>
      <c r="ODI572" s="107"/>
      <c r="ODJ572" s="107"/>
      <c r="ODK572" s="107"/>
      <c r="ODL572" s="107"/>
      <c r="ODM572" s="107"/>
      <c r="ODN572" s="107"/>
      <c r="ODO572" s="107"/>
      <c r="ODP572" s="107"/>
      <c r="ODQ572" s="107"/>
      <c r="ODR572" s="107"/>
      <c r="ODS572" s="107"/>
      <c r="ODT572" s="107"/>
      <c r="ODU572" s="107"/>
      <c r="ODV572" s="107"/>
      <c r="ODW572" s="107"/>
      <c r="ODX572" s="107"/>
      <c r="ODY572" s="107"/>
      <c r="ODZ572" s="107"/>
      <c r="OEA572" s="107"/>
      <c r="OEB572" s="107"/>
      <c r="OEC572" s="107"/>
      <c r="OED572" s="107"/>
      <c r="OEE572" s="107"/>
      <c r="OEF572" s="107"/>
      <c r="OEG572" s="107"/>
      <c r="OEH572" s="107"/>
      <c r="OEI572" s="107"/>
      <c r="OEJ572" s="107"/>
      <c r="OEK572" s="107"/>
      <c r="OEL572" s="107"/>
      <c r="OEM572" s="107"/>
      <c r="OEN572" s="107"/>
      <c r="OEO572" s="107"/>
      <c r="OEP572" s="107"/>
      <c r="OEQ572" s="107"/>
      <c r="OER572" s="107"/>
      <c r="OES572" s="107"/>
      <c r="OET572" s="107"/>
      <c r="OEU572" s="107"/>
      <c r="OEV572" s="107"/>
      <c r="OEW572" s="107"/>
      <c r="OEX572" s="107"/>
      <c r="OEY572" s="107"/>
      <c r="OEZ572" s="107"/>
      <c r="OFA572" s="107"/>
      <c r="OFB572" s="107"/>
      <c r="OFC572" s="107"/>
      <c r="OFD572" s="107"/>
      <c r="OFE572" s="107"/>
      <c r="OFF572" s="107"/>
      <c r="OFG572" s="107"/>
      <c r="OFH572" s="107"/>
      <c r="OFI572" s="107"/>
      <c r="OFJ572" s="107"/>
      <c r="OFK572" s="107"/>
      <c r="OFL572" s="107"/>
      <c r="OFM572" s="107"/>
      <c r="OFN572" s="107"/>
      <c r="OFO572" s="107"/>
      <c r="OFP572" s="107"/>
      <c r="OFQ572" s="107"/>
      <c r="OFR572" s="107"/>
      <c r="OFS572" s="107"/>
      <c r="OFT572" s="107"/>
      <c r="OFU572" s="107"/>
      <c r="OFV572" s="107"/>
      <c r="OFW572" s="107"/>
      <c r="OFX572" s="107"/>
      <c r="OFY572" s="107"/>
      <c r="OFZ572" s="107"/>
      <c r="OGA572" s="107"/>
      <c r="OGB572" s="107"/>
      <c r="OGC572" s="107"/>
      <c r="OGD572" s="107"/>
      <c r="OGE572" s="107"/>
      <c r="OGF572" s="107"/>
      <c r="OGG572" s="107"/>
      <c r="OGH572" s="107"/>
      <c r="OGI572" s="107"/>
      <c r="OGJ572" s="107"/>
      <c r="OGK572" s="107"/>
      <c r="OGL572" s="107"/>
      <c r="OGM572" s="107"/>
      <c r="OGN572" s="107"/>
      <c r="OGO572" s="107"/>
      <c r="OGP572" s="107"/>
      <c r="OGQ572" s="107"/>
      <c r="OGR572" s="107"/>
      <c r="OGS572" s="107"/>
      <c r="OGT572" s="107"/>
      <c r="OGU572" s="107"/>
      <c r="OGV572" s="107"/>
      <c r="OGW572" s="107"/>
      <c r="OGX572" s="107"/>
      <c r="OGY572" s="107"/>
      <c r="OGZ572" s="107"/>
      <c r="OHA572" s="107"/>
      <c r="OHB572" s="107"/>
      <c r="OHC572" s="107"/>
      <c r="OHD572" s="107"/>
      <c r="OHE572" s="107"/>
      <c r="OHF572" s="107"/>
      <c r="OHG572" s="107"/>
      <c r="OHH572" s="107"/>
      <c r="OHI572" s="107"/>
      <c r="OHJ572" s="107"/>
      <c r="OHK572" s="107"/>
      <c r="OHL572" s="107"/>
      <c r="OHM572" s="107"/>
      <c r="OHN572" s="107"/>
      <c r="OHO572" s="107"/>
      <c r="OHP572" s="107"/>
      <c r="OHQ572" s="107"/>
      <c r="OHR572" s="107"/>
      <c r="OHS572" s="107"/>
      <c r="OHT572" s="107"/>
      <c r="OHU572" s="107"/>
      <c r="OHV572" s="107"/>
      <c r="OHW572" s="107"/>
      <c r="OHX572" s="107"/>
      <c r="OHY572" s="107"/>
      <c r="OHZ572" s="107"/>
      <c r="OIA572" s="107"/>
      <c r="OIB572" s="107"/>
      <c r="OIC572" s="107"/>
      <c r="OID572" s="107"/>
      <c r="OIE572" s="107"/>
      <c r="OIF572" s="107"/>
      <c r="OIG572" s="107"/>
      <c r="OIH572" s="107"/>
      <c r="OII572" s="107"/>
      <c r="OIJ572" s="107"/>
      <c r="OIK572" s="107"/>
      <c r="OIL572" s="107"/>
      <c r="OIM572" s="107"/>
      <c r="OIN572" s="107"/>
      <c r="OIO572" s="107"/>
      <c r="OIP572" s="107"/>
      <c r="OIQ572" s="107"/>
      <c r="OIR572" s="107"/>
      <c r="OIS572" s="107"/>
      <c r="OIT572" s="107"/>
      <c r="OIU572" s="107"/>
      <c r="OIV572" s="107"/>
      <c r="OIW572" s="107"/>
      <c r="OIX572" s="107"/>
      <c r="OIY572" s="107"/>
      <c r="OIZ572" s="107"/>
      <c r="OJA572" s="107"/>
      <c r="OJB572" s="107"/>
      <c r="OJC572" s="107"/>
      <c r="OJD572" s="107"/>
      <c r="OJE572" s="107"/>
      <c r="OJF572" s="107"/>
      <c r="OJG572" s="107"/>
      <c r="OJH572" s="107"/>
      <c r="OJI572" s="107"/>
      <c r="OJJ572" s="107"/>
      <c r="OJK572" s="107"/>
      <c r="OJL572" s="107"/>
      <c r="OJM572" s="107"/>
      <c r="OJN572" s="107"/>
      <c r="OJO572" s="107"/>
      <c r="OJP572" s="107"/>
      <c r="OJQ572" s="107"/>
      <c r="OJR572" s="107"/>
      <c r="OJS572" s="107"/>
      <c r="OJT572" s="107"/>
      <c r="OJU572" s="107"/>
      <c r="OJV572" s="107"/>
      <c r="OJW572" s="107"/>
      <c r="OJX572" s="107"/>
      <c r="OJY572" s="107"/>
      <c r="OJZ572" s="107"/>
      <c r="OKA572" s="107"/>
      <c r="OKB572" s="107"/>
      <c r="OKC572" s="107"/>
      <c r="OKD572" s="107"/>
      <c r="OKE572" s="107"/>
      <c r="OKF572" s="107"/>
      <c r="OKG572" s="107"/>
      <c r="OKH572" s="107"/>
      <c r="OKI572" s="107"/>
      <c r="OKJ572" s="107"/>
      <c r="OKK572" s="107"/>
      <c r="OKL572" s="107"/>
      <c r="OKM572" s="107"/>
      <c r="OKN572" s="107"/>
      <c r="OKO572" s="107"/>
      <c r="OKP572" s="107"/>
      <c r="OKQ572" s="107"/>
      <c r="OKR572" s="107"/>
      <c r="OKS572" s="107"/>
      <c r="OKT572" s="107"/>
      <c r="OKU572" s="107"/>
      <c r="OKV572" s="107"/>
      <c r="OKW572" s="107"/>
      <c r="OKX572" s="107"/>
      <c r="OKY572" s="107"/>
      <c r="OKZ572" s="107"/>
      <c r="OLA572" s="107"/>
      <c r="OLB572" s="107"/>
      <c r="OLC572" s="107"/>
      <c r="OLD572" s="107"/>
      <c r="OLE572" s="107"/>
      <c r="OLF572" s="107"/>
      <c r="OLG572" s="107"/>
      <c r="OLH572" s="107"/>
      <c r="OLI572" s="107"/>
      <c r="OLJ572" s="107"/>
      <c r="OLK572" s="107"/>
      <c r="OLL572" s="107"/>
      <c r="OLM572" s="107"/>
      <c r="OLN572" s="107"/>
      <c r="OLO572" s="107"/>
      <c r="OLP572" s="107"/>
      <c r="OLQ572" s="107"/>
      <c r="OLR572" s="107"/>
      <c r="OLS572" s="107"/>
      <c r="OLT572" s="107"/>
      <c r="OLU572" s="107"/>
      <c r="OLV572" s="107"/>
      <c r="OLW572" s="107"/>
      <c r="OLX572" s="107"/>
      <c r="OLY572" s="107"/>
      <c r="OLZ572" s="107"/>
      <c r="OMA572" s="107"/>
      <c r="OMB572" s="107"/>
      <c r="OMC572" s="107"/>
      <c r="OMD572" s="107"/>
      <c r="OME572" s="107"/>
      <c r="OMF572" s="107"/>
      <c r="OMG572" s="107"/>
      <c r="OMH572" s="107"/>
      <c r="OMI572" s="107"/>
      <c r="OMJ572" s="107"/>
      <c r="OMK572" s="107"/>
      <c r="OML572" s="107"/>
      <c r="OMM572" s="107"/>
      <c r="OMN572" s="107"/>
      <c r="OMO572" s="107"/>
      <c r="OMP572" s="107"/>
      <c r="OMQ572" s="107"/>
      <c r="OMR572" s="107"/>
      <c r="OMS572" s="107"/>
      <c r="OMT572" s="107"/>
      <c r="OMU572" s="107"/>
      <c r="OMV572" s="107"/>
      <c r="OMW572" s="107"/>
      <c r="OMX572" s="107"/>
      <c r="OMY572" s="107"/>
      <c r="OMZ572" s="107"/>
      <c r="ONA572" s="107"/>
      <c r="ONB572" s="107"/>
      <c r="ONC572" s="107"/>
      <c r="OND572" s="107"/>
      <c r="ONE572" s="107"/>
      <c r="ONF572" s="107"/>
      <c r="ONG572" s="107"/>
      <c r="ONH572" s="107"/>
      <c r="ONI572" s="107"/>
      <c r="ONJ572" s="107"/>
      <c r="ONK572" s="107"/>
      <c r="ONL572" s="107"/>
      <c r="ONM572" s="107"/>
      <c r="ONN572" s="107"/>
      <c r="ONO572" s="107"/>
      <c r="ONP572" s="107"/>
      <c r="ONQ572" s="107"/>
      <c r="ONR572" s="107"/>
      <c r="ONS572" s="107"/>
      <c r="ONT572" s="107"/>
      <c r="ONU572" s="107"/>
      <c r="ONV572" s="107"/>
      <c r="ONW572" s="107"/>
      <c r="ONX572" s="107"/>
      <c r="ONY572" s="107"/>
      <c r="ONZ572" s="107"/>
      <c r="OOA572" s="107"/>
      <c r="OOB572" s="107"/>
      <c r="OOC572" s="107"/>
      <c r="OOD572" s="107"/>
      <c r="OOE572" s="107"/>
      <c r="OOF572" s="107"/>
      <c r="OOG572" s="107"/>
      <c r="OOH572" s="107"/>
      <c r="OOI572" s="107"/>
      <c r="OOJ572" s="107"/>
      <c r="OOK572" s="107"/>
      <c r="OOL572" s="107"/>
      <c r="OOM572" s="107"/>
      <c r="OON572" s="107"/>
      <c r="OOO572" s="107"/>
      <c r="OOP572" s="107"/>
      <c r="OOQ572" s="107"/>
      <c r="OOR572" s="107"/>
      <c r="OOS572" s="107"/>
      <c r="OOT572" s="107"/>
      <c r="OOU572" s="107"/>
      <c r="OOV572" s="107"/>
      <c r="OOW572" s="107"/>
      <c r="OOX572" s="107"/>
      <c r="OOY572" s="107"/>
      <c r="OOZ572" s="107"/>
      <c r="OPA572" s="107"/>
      <c r="OPB572" s="107"/>
      <c r="OPC572" s="107"/>
      <c r="OPD572" s="107"/>
      <c r="OPE572" s="107"/>
      <c r="OPF572" s="107"/>
      <c r="OPG572" s="107"/>
      <c r="OPH572" s="107"/>
      <c r="OPI572" s="107"/>
      <c r="OPJ572" s="107"/>
      <c r="OPK572" s="107"/>
      <c r="OPL572" s="107"/>
      <c r="OPM572" s="107"/>
      <c r="OPN572" s="107"/>
      <c r="OPO572" s="107"/>
      <c r="OPP572" s="107"/>
      <c r="OPQ572" s="107"/>
      <c r="OPR572" s="107"/>
      <c r="OPS572" s="107"/>
      <c r="OPT572" s="107"/>
      <c r="OPU572" s="107"/>
      <c r="OPV572" s="107"/>
      <c r="OPW572" s="107"/>
      <c r="OPX572" s="107"/>
      <c r="OPY572" s="107"/>
      <c r="OPZ572" s="107"/>
      <c r="OQA572" s="107"/>
      <c r="OQB572" s="107"/>
      <c r="OQC572" s="107"/>
      <c r="OQD572" s="107"/>
      <c r="OQE572" s="107"/>
      <c r="OQF572" s="107"/>
      <c r="OQG572" s="107"/>
      <c r="OQH572" s="107"/>
      <c r="OQI572" s="107"/>
      <c r="OQJ572" s="107"/>
      <c r="OQK572" s="107"/>
      <c r="OQL572" s="107"/>
      <c r="OQM572" s="107"/>
      <c r="OQN572" s="107"/>
      <c r="OQO572" s="107"/>
      <c r="OQP572" s="107"/>
      <c r="OQQ572" s="107"/>
      <c r="OQR572" s="107"/>
      <c r="OQS572" s="107"/>
      <c r="OQT572" s="107"/>
      <c r="OQU572" s="107"/>
      <c r="OQV572" s="107"/>
      <c r="OQW572" s="107"/>
      <c r="OQX572" s="107"/>
      <c r="OQY572" s="107"/>
      <c r="OQZ572" s="107"/>
      <c r="ORA572" s="107"/>
      <c r="ORB572" s="107"/>
      <c r="ORC572" s="107"/>
      <c r="ORD572" s="107"/>
      <c r="ORE572" s="107"/>
      <c r="ORF572" s="107"/>
      <c r="ORG572" s="107"/>
      <c r="ORH572" s="107"/>
      <c r="ORI572" s="107"/>
      <c r="ORJ572" s="107"/>
      <c r="ORK572" s="107"/>
      <c r="ORL572" s="107"/>
      <c r="ORM572" s="107"/>
      <c r="ORN572" s="107"/>
      <c r="ORO572" s="107"/>
      <c r="ORP572" s="107"/>
      <c r="ORQ572" s="107"/>
      <c r="ORR572" s="107"/>
      <c r="ORS572" s="107"/>
      <c r="ORT572" s="107"/>
      <c r="ORU572" s="107"/>
      <c r="ORV572" s="107"/>
      <c r="ORW572" s="107"/>
      <c r="ORX572" s="107"/>
      <c r="ORY572" s="107"/>
      <c r="ORZ572" s="107"/>
      <c r="OSA572" s="107"/>
      <c r="OSB572" s="107"/>
      <c r="OSC572" s="107"/>
      <c r="OSD572" s="107"/>
      <c r="OSE572" s="107"/>
      <c r="OSF572" s="107"/>
      <c r="OSG572" s="107"/>
      <c r="OSH572" s="107"/>
      <c r="OSI572" s="107"/>
      <c r="OSJ572" s="107"/>
      <c r="OSK572" s="107"/>
      <c r="OSL572" s="107"/>
      <c r="OSM572" s="107"/>
      <c r="OSN572" s="107"/>
      <c r="OSO572" s="107"/>
      <c r="OSP572" s="107"/>
      <c r="OSQ572" s="107"/>
      <c r="OSR572" s="107"/>
      <c r="OSS572" s="107"/>
      <c r="OST572" s="107"/>
      <c r="OSU572" s="107"/>
      <c r="OSV572" s="107"/>
      <c r="OSW572" s="107"/>
      <c r="OSX572" s="107"/>
      <c r="OSY572" s="107"/>
      <c r="OSZ572" s="107"/>
      <c r="OTA572" s="107"/>
      <c r="OTB572" s="107"/>
      <c r="OTC572" s="107"/>
      <c r="OTD572" s="107"/>
      <c r="OTE572" s="107"/>
      <c r="OTF572" s="107"/>
      <c r="OTG572" s="107"/>
      <c r="OTH572" s="107"/>
      <c r="OTI572" s="107"/>
      <c r="OTJ572" s="107"/>
      <c r="OTK572" s="107"/>
      <c r="OTL572" s="107"/>
      <c r="OTM572" s="107"/>
      <c r="OTN572" s="107"/>
      <c r="OTO572" s="107"/>
      <c r="OTP572" s="107"/>
      <c r="OTQ572" s="107"/>
      <c r="OTR572" s="107"/>
      <c r="OTS572" s="107"/>
      <c r="OTT572" s="107"/>
      <c r="OTU572" s="107"/>
      <c r="OTV572" s="107"/>
      <c r="OTW572" s="107"/>
      <c r="OTX572" s="107"/>
      <c r="OTY572" s="107"/>
      <c r="OTZ572" s="107"/>
      <c r="OUA572" s="107"/>
      <c r="OUB572" s="107"/>
      <c r="OUC572" s="107"/>
      <c r="OUD572" s="107"/>
      <c r="OUE572" s="107"/>
      <c r="OUF572" s="107"/>
      <c r="OUG572" s="107"/>
      <c r="OUH572" s="107"/>
      <c r="OUI572" s="107"/>
      <c r="OUJ572" s="107"/>
      <c r="OUK572" s="107"/>
      <c r="OUL572" s="107"/>
      <c r="OUM572" s="107"/>
      <c r="OUN572" s="107"/>
      <c r="OUO572" s="107"/>
      <c r="OUP572" s="107"/>
      <c r="OUQ572" s="107"/>
      <c r="OUR572" s="107"/>
      <c r="OUS572" s="107"/>
      <c r="OUT572" s="107"/>
      <c r="OUU572" s="107"/>
      <c r="OUV572" s="107"/>
      <c r="OUW572" s="107"/>
      <c r="OUX572" s="107"/>
      <c r="OUY572" s="107"/>
      <c r="OUZ572" s="107"/>
      <c r="OVA572" s="107"/>
      <c r="OVB572" s="107"/>
      <c r="OVC572" s="107"/>
      <c r="OVD572" s="107"/>
      <c r="OVE572" s="107"/>
      <c r="OVF572" s="107"/>
      <c r="OVG572" s="107"/>
      <c r="OVH572" s="107"/>
      <c r="OVI572" s="107"/>
      <c r="OVJ572" s="107"/>
      <c r="OVK572" s="107"/>
      <c r="OVL572" s="107"/>
      <c r="OVM572" s="107"/>
      <c r="OVN572" s="107"/>
      <c r="OVO572" s="107"/>
      <c r="OVP572" s="107"/>
      <c r="OVQ572" s="107"/>
      <c r="OVR572" s="107"/>
      <c r="OVS572" s="107"/>
      <c r="OVT572" s="107"/>
      <c r="OVU572" s="107"/>
      <c r="OVV572" s="107"/>
      <c r="OVW572" s="107"/>
      <c r="OVX572" s="107"/>
      <c r="OVY572" s="107"/>
      <c r="OVZ572" s="107"/>
      <c r="OWA572" s="107"/>
      <c r="OWB572" s="107"/>
      <c r="OWC572" s="107"/>
      <c r="OWD572" s="107"/>
      <c r="OWE572" s="107"/>
      <c r="OWF572" s="107"/>
      <c r="OWG572" s="107"/>
      <c r="OWH572" s="107"/>
      <c r="OWI572" s="107"/>
      <c r="OWJ572" s="107"/>
      <c r="OWK572" s="107"/>
      <c r="OWL572" s="107"/>
      <c r="OWM572" s="107"/>
      <c r="OWN572" s="107"/>
      <c r="OWO572" s="107"/>
      <c r="OWP572" s="107"/>
      <c r="OWQ572" s="107"/>
      <c r="OWR572" s="107"/>
      <c r="OWS572" s="107"/>
      <c r="OWT572" s="107"/>
      <c r="OWU572" s="107"/>
      <c r="OWV572" s="107"/>
      <c r="OWW572" s="107"/>
      <c r="OWX572" s="107"/>
      <c r="OWY572" s="107"/>
      <c r="OWZ572" s="107"/>
      <c r="OXA572" s="107"/>
      <c r="OXB572" s="107"/>
      <c r="OXC572" s="107"/>
      <c r="OXD572" s="107"/>
      <c r="OXE572" s="107"/>
      <c r="OXF572" s="107"/>
      <c r="OXG572" s="107"/>
      <c r="OXH572" s="107"/>
      <c r="OXI572" s="107"/>
      <c r="OXJ572" s="107"/>
      <c r="OXK572" s="107"/>
      <c r="OXL572" s="107"/>
      <c r="OXM572" s="107"/>
      <c r="OXN572" s="107"/>
      <c r="OXO572" s="107"/>
      <c r="OXP572" s="107"/>
      <c r="OXQ572" s="107"/>
      <c r="OXR572" s="107"/>
      <c r="OXS572" s="107"/>
      <c r="OXT572" s="107"/>
      <c r="OXU572" s="107"/>
      <c r="OXV572" s="107"/>
      <c r="OXW572" s="107"/>
      <c r="OXX572" s="107"/>
      <c r="OXY572" s="107"/>
      <c r="OXZ572" s="107"/>
      <c r="OYA572" s="107"/>
      <c r="OYB572" s="107"/>
      <c r="OYC572" s="107"/>
      <c r="OYD572" s="107"/>
      <c r="OYE572" s="107"/>
      <c r="OYF572" s="107"/>
      <c r="OYG572" s="107"/>
      <c r="OYH572" s="107"/>
      <c r="OYI572" s="107"/>
      <c r="OYJ572" s="107"/>
      <c r="OYK572" s="107"/>
      <c r="OYL572" s="107"/>
      <c r="OYM572" s="107"/>
      <c r="OYN572" s="107"/>
      <c r="OYO572" s="107"/>
      <c r="OYP572" s="107"/>
      <c r="OYQ572" s="107"/>
      <c r="OYR572" s="107"/>
      <c r="OYS572" s="107"/>
      <c r="OYT572" s="107"/>
      <c r="OYU572" s="107"/>
      <c r="OYV572" s="107"/>
      <c r="OYW572" s="107"/>
      <c r="OYX572" s="107"/>
      <c r="OYY572" s="107"/>
      <c r="OYZ572" s="107"/>
      <c r="OZA572" s="107"/>
      <c r="OZB572" s="107"/>
      <c r="OZC572" s="107"/>
      <c r="OZD572" s="107"/>
      <c r="OZE572" s="107"/>
      <c r="OZF572" s="107"/>
      <c r="OZG572" s="107"/>
      <c r="OZH572" s="107"/>
      <c r="OZI572" s="107"/>
      <c r="OZJ572" s="107"/>
      <c r="OZK572" s="107"/>
      <c r="OZL572" s="107"/>
      <c r="OZM572" s="107"/>
      <c r="OZN572" s="107"/>
      <c r="OZO572" s="107"/>
      <c r="OZP572" s="107"/>
      <c r="OZQ572" s="107"/>
      <c r="OZR572" s="107"/>
      <c r="OZS572" s="107"/>
      <c r="OZT572" s="107"/>
      <c r="OZU572" s="107"/>
      <c r="OZV572" s="107"/>
      <c r="OZW572" s="107"/>
      <c r="OZX572" s="107"/>
      <c r="OZY572" s="107"/>
      <c r="OZZ572" s="107"/>
      <c r="PAA572" s="107"/>
      <c r="PAB572" s="107"/>
      <c r="PAC572" s="107"/>
      <c r="PAD572" s="107"/>
      <c r="PAE572" s="107"/>
      <c r="PAF572" s="107"/>
      <c r="PAG572" s="107"/>
      <c r="PAH572" s="107"/>
      <c r="PAI572" s="107"/>
      <c r="PAJ572" s="107"/>
      <c r="PAK572" s="107"/>
      <c r="PAL572" s="107"/>
      <c r="PAM572" s="107"/>
      <c r="PAN572" s="107"/>
      <c r="PAO572" s="107"/>
      <c r="PAP572" s="107"/>
      <c r="PAQ572" s="107"/>
      <c r="PAR572" s="107"/>
      <c r="PAS572" s="107"/>
      <c r="PAT572" s="107"/>
      <c r="PAU572" s="107"/>
      <c r="PAV572" s="107"/>
      <c r="PAW572" s="107"/>
      <c r="PAX572" s="107"/>
      <c r="PAY572" s="107"/>
      <c r="PAZ572" s="107"/>
      <c r="PBA572" s="107"/>
      <c r="PBB572" s="107"/>
      <c r="PBC572" s="107"/>
      <c r="PBD572" s="107"/>
      <c r="PBE572" s="107"/>
      <c r="PBF572" s="107"/>
      <c r="PBG572" s="107"/>
      <c r="PBH572" s="107"/>
      <c r="PBI572" s="107"/>
      <c r="PBJ572" s="107"/>
      <c r="PBK572" s="107"/>
      <c r="PBL572" s="107"/>
      <c r="PBM572" s="107"/>
      <c r="PBN572" s="107"/>
      <c r="PBO572" s="107"/>
      <c r="PBP572" s="107"/>
      <c r="PBQ572" s="107"/>
      <c r="PBR572" s="107"/>
      <c r="PBS572" s="107"/>
      <c r="PBT572" s="107"/>
      <c r="PBU572" s="107"/>
      <c r="PBV572" s="107"/>
      <c r="PBW572" s="107"/>
      <c r="PBX572" s="107"/>
      <c r="PBY572" s="107"/>
      <c r="PBZ572" s="107"/>
      <c r="PCA572" s="107"/>
      <c r="PCB572" s="107"/>
      <c r="PCC572" s="107"/>
      <c r="PCD572" s="107"/>
      <c r="PCE572" s="107"/>
      <c r="PCF572" s="107"/>
      <c r="PCG572" s="107"/>
      <c r="PCH572" s="107"/>
      <c r="PCI572" s="107"/>
      <c r="PCJ572" s="107"/>
      <c r="PCK572" s="107"/>
      <c r="PCL572" s="107"/>
      <c r="PCM572" s="107"/>
      <c r="PCN572" s="107"/>
      <c r="PCO572" s="107"/>
      <c r="PCP572" s="107"/>
      <c r="PCQ572" s="107"/>
      <c r="PCR572" s="107"/>
      <c r="PCS572" s="107"/>
      <c r="PCT572" s="107"/>
      <c r="PCU572" s="107"/>
      <c r="PCV572" s="107"/>
      <c r="PCW572" s="107"/>
      <c r="PCX572" s="107"/>
      <c r="PCY572" s="107"/>
      <c r="PCZ572" s="107"/>
      <c r="PDA572" s="107"/>
      <c r="PDB572" s="107"/>
      <c r="PDC572" s="107"/>
      <c r="PDD572" s="107"/>
      <c r="PDE572" s="107"/>
      <c r="PDF572" s="107"/>
      <c r="PDG572" s="107"/>
      <c r="PDH572" s="107"/>
      <c r="PDI572" s="107"/>
      <c r="PDJ572" s="107"/>
      <c r="PDK572" s="107"/>
      <c r="PDL572" s="107"/>
      <c r="PDM572" s="107"/>
      <c r="PDN572" s="107"/>
      <c r="PDO572" s="107"/>
      <c r="PDP572" s="107"/>
      <c r="PDQ572" s="107"/>
      <c r="PDR572" s="107"/>
      <c r="PDS572" s="107"/>
      <c r="PDT572" s="107"/>
      <c r="PDU572" s="107"/>
      <c r="PDV572" s="107"/>
      <c r="PDW572" s="107"/>
      <c r="PDX572" s="107"/>
      <c r="PDY572" s="107"/>
      <c r="PDZ572" s="107"/>
      <c r="PEA572" s="107"/>
      <c r="PEB572" s="107"/>
      <c r="PEC572" s="107"/>
      <c r="PED572" s="107"/>
      <c r="PEE572" s="107"/>
      <c r="PEF572" s="107"/>
      <c r="PEG572" s="107"/>
      <c r="PEH572" s="107"/>
      <c r="PEI572" s="107"/>
      <c r="PEJ572" s="107"/>
      <c r="PEK572" s="107"/>
      <c r="PEL572" s="107"/>
      <c r="PEM572" s="107"/>
      <c r="PEN572" s="107"/>
      <c r="PEO572" s="107"/>
      <c r="PEP572" s="107"/>
      <c r="PEQ572" s="107"/>
      <c r="PER572" s="107"/>
      <c r="PES572" s="107"/>
      <c r="PET572" s="107"/>
      <c r="PEU572" s="107"/>
      <c r="PEV572" s="107"/>
      <c r="PEW572" s="107"/>
      <c r="PEX572" s="107"/>
      <c r="PEY572" s="107"/>
      <c r="PEZ572" s="107"/>
      <c r="PFA572" s="107"/>
      <c r="PFB572" s="107"/>
      <c r="PFC572" s="107"/>
      <c r="PFD572" s="107"/>
      <c r="PFE572" s="107"/>
      <c r="PFF572" s="107"/>
      <c r="PFG572" s="107"/>
      <c r="PFH572" s="107"/>
      <c r="PFI572" s="107"/>
      <c r="PFJ572" s="107"/>
      <c r="PFK572" s="107"/>
      <c r="PFL572" s="107"/>
      <c r="PFM572" s="107"/>
      <c r="PFN572" s="107"/>
      <c r="PFO572" s="107"/>
      <c r="PFP572" s="107"/>
      <c r="PFQ572" s="107"/>
      <c r="PFR572" s="107"/>
      <c r="PFS572" s="107"/>
      <c r="PFT572" s="107"/>
      <c r="PFU572" s="107"/>
      <c r="PFV572" s="107"/>
      <c r="PFW572" s="107"/>
      <c r="PFX572" s="107"/>
      <c r="PFY572" s="107"/>
      <c r="PFZ572" s="107"/>
      <c r="PGA572" s="107"/>
      <c r="PGB572" s="107"/>
      <c r="PGC572" s="107"/>
      <c r="PGD572" s="107"/>
      <c r="PGE572" s="107"/>
      <c r="PGF572" s="107"/>
      <c r="PGG572" s="107"/>
      <c r="PGH572" s="107"/>
      <c r="PGI572" s="107"/>
      <c r="PGJ572" s="107"/>
      <c r="PGK572" s="107"/>
      <c r="PGL572" s="107"/>
      <c r="PGM572" s="107"/>
      <c r="PGN572" s="107"/>
      <c r="PGO572" s="107"/>
      <c r="PGP572" s="107"/>
      <c r="PGQ572" s="107"/>
      <c r="PGR572" s="107"/>
      <c r="PGS572" s="107"/>
      <c r="PGT572" s="107"/>
      <c r="PGU572" s="107"/>
      <c r="PGV572" s="107"/>
      <c r="PGW572" s="107"/>
      <c r="PGX572" s="107"/>
      <c r="PGY572" s="107"/>
      <c r="PGZ572" s="107"/>
      <c r="PHA572" s="107"/>
      <c r="PHB572" s="107"/>
      <c r="PHC572" s="107"/>
      <c r="PHD572" s="107"/>
      <c r="PHE572" s="107"/>
      <c r="PHF572" s="107"/>
      <c r="PHG572" s="107"/>
      <c r="PHH572" s="107"/>
      <c r="PHI572" s="107"/>
      <c r="PHJ572" s="107"/>
      <c r="PHK572" s="107"/>
      <c r="PHL572" s="107"/>
      <c r="PHM572" s="107"/>
      <c r="PHN572" s="107"/>
      <c r="PHO572" s="107"/>
      <c r="PHP572" s="107"/>
      <c r="PHQ572" s="107"/>
      <c r="PHR572" s="107"/>
      <c r="PHS572" s="107"/>
      <c r="PHT572" s="107"/>
      <c r="PHU572" s="107"/>
      <c r="PHV572" s="107"/>
      <c r="PHW572" s="107"/>
      <c r="PHX572" s="107"/>
      <c r="PHY572" s="107"/>
      <c r="PHZ572" s="107"/>
      <c r="PIA572" s="107"/>
      <c r="PIB572" s="107"/>
      <c r="PIC572" s="107"/>
      <c r="PID572" s="107"/>
      <c r="PIE572" s="107"/>
      <c r="PIF572" s="107"/>
      <c r="PIG572" s="107"/>
      <c r="PIH572" s="107"/>
      <c r="PII572" s="107"/>
      <c r="PIJ572" s="107"/>
      <c r="PIK572" s="107"/>
      <c r="PIL572" s="107"/>
      <c r="PIM572" s="107"/>
      <c r="PIN572" s="107"/>
      <c r="PIO572" s="107"/>
      <c r="PIP572" s="107"/>
      <c r="PIQ572" s="107"/>
      <c r="PIR572" s="107"/>
      <c r="PIS572" s="107"/>
      <c r="PIT572" s="107"/>
      <c r="PIU572" s="107"/>
      <c r="PIV572" s="107"/>
      <c r="PIW572" s="107"/>
      <c r="PIX572" s="107"/>
      <c r="PIY572" s="107"/>
      <c r="PIZ572" s="107"/>
      <c r="PJA572" s="107"/>
      <c r="PJB572" s="107"/>
      <c r="PJC572" s="107"/>
      <c r="PJD572" s="107"/>
      <c r="PJE572" s="107"/>
      <c r="PJF572" s="107"/>
      <c r="PJG572" s="107"/>
      <c r="PJH572" s="107"/>
      <c r="PJI572" s="107"/>
      <c r="PJJ572" s="107"/>
      <c r="PJK572" s="107"/>
      <c r="PJL572" s="107"/>
      <c r="PJM572" s="107"/>
      <c r="PJN572" s="107"/>
      <c r="PJO572" s="107"/>
      <c r="PJP572" s="107"/>
      <c r="PJQ572" s="107"/>
      <c r="PJR572" s="107"/>
      <c r="PJS572" s="107"/>
      <c r="PJT572" s="107"/>
      <c r="PJU572" s="107"/>
      <c r="PJV572" s="107"/>
      <c r="PJW572" s="107"/>
      <c r="PJX572" s="107"/>
      <c r="PJY572" s="107"/>
      <c r="PJZ572" s="107"/>
      <c r="PKA572" s="107"/>
      <c r="PKB572" s="107"/>
      <c r="PKC572" s="107"/>
      <c r="PKD572" s="107"/>
      <c r="PKE572" s="107"/>
      <c r="PKF572" s="107"/>
      <c r="PKG572" s="107"/>
      <c r="PKH572" s="107"/>
      <c r="PKI572" s="107"/>
      <c r="PKJ572" s="107"/>
      <c r="PKK572" s="107"/>
      <c r="PKL572" s="107"/>
      <c r="PKM572" s="107"/>
      <c r="PKN572" s="107"/>
      <c r="PKO572" s="107"/>
      <c r="PKP572" s="107"/>
      <c r="PKQ572" s="107"/>
      <c r="PKR572" s="107"/>
      <c r="PKS572" s="107"/>
      <c r="PKT572" s="107"/>
      <c r="PKU572" s="107"/>
      <c r="PKV572" s="107"/>
      <c r="PKW572" s="107"/>
      <c r="PKX572" s="107"/>
      <c r="PKY572" s="107"/>
      <c r="PKZ572" s="107"/>
      <c r="PLA572" s="107"/>
      <c r="PLB572" s="107"/>
      <c r="PLC572" s="107"/>
      <c r="PLD572" s="107"/>
      <c r="PLE572" s="107"/>
      <c r="PLF572" s="107"/>
      <c r="PLG572" s="107"/>
      <c r="PLH572" s="107"/>
      <c r="PLI572" s="107"/>
      <c r="PLJ572" s="107"/>
      <c r="PLK572" s="107"/>
      <c r="PLL572" s="107"/>
      <c r="PLM572" s="107"/>
      <c r="PLN572" s="107"/>
      <c r="PLO572" s="107"/>
      <c r="PLP572" s="107"/>
      <c r="PLQ572" s="107"/>
      <c r="PLR572" s="107"/>
      <c r="PLS572" s="107"/>
      <c r="PLT572" s="107"/>
      <c r="PLU572" s="107"/>
      <c r="PLV572" s="107"/>
      <c r="PLW572" s="107"/>
      <c r="PLX572" s="107"/>
      <c r="PLY572" s="107"/>
      <c r="PLZ572" s="107"/>
      <c r="PMA572" s="107"/>
      <c r="PMB572" s="107"/>
      <c r="PMC572" s="107"/>
      <c r="PMD572" s="107"/>
      <c r="PME572" s="107"/>
      <c r="PMF572" s="107"/>
      <c r="PMG572" s="107"/>
      <c r="PMH572" s="107"/>
      <c r="PMI572" s="107"/>
      <c r="PMJ572" s="107"/>
      <c r="PMK572" s="107"/>
      <c r="PML572" s="107"/>
      <c r="PMM572" s="107"/>
      <c r="PMN572" s="107"/>
      <c r="PMO572" s="107"/>
      <c r="PMP572" s="107"/>
      <c r="PMQ572" s="107"/>
      <c r="PMR572" s="107"/>
      <c r="PMS572" s="107"/>
      <c r="PMT572" s="107"/>
      <c r="PMU572" s="107"/>
      <c r="PMV572" s="107"/>
      <c r="PMW572" s="107"/>
      <c r="PMX572" s="107"/>
      <c r="PMY572" s="107"/>
      <c r="PMZ572" s="107"/>
      <c r="PNA572" s="107"/>
      <c r="PNB572" s="107"/>
      <c r="PNC572" s="107"/>
      <c r="PND572" s="107"/>
      <c r="PNE572" s="107"/>
      <c r="PNF572" s="107"/>
      <c r="PNG572" s="107"/>
      <c r="PNH572" s="107"/>
      <c r="PNI572" s="107"/>
      <c r="PNJ572" s="107"/>
      <c r="PNK572" s="107"/>
      <c r="PNL572" s="107"/>
      <c r="PNM572" s="107"/>
      <c r="PNN572" s="107"/>
      <c r="PNO572" s="107"/>
      <c r="PNP572" s="107"/>
      <c r="PNQ572" s="107"/>
      <c r="PNR572" s="107"/>
      <c r="PNS572" s="107"/>
      <c r="PNT572" s="107"/>
      <c r="PNU572" s="107"/>
      <c r="PNV572" s="107"/>
      <c r="PNW572" s="107"/>
      <c r="PNX572" s="107"/>
      <c r="PNY572" s="107"/>
      <c r="PNZ572" s="107"/>
      <c r="POA572" s="107"/>
      <c r="POB572" s="107"/>
      <c r="POC572" s="107"/>
      <c r="POD572" s="107"/>
      <c r="POE572" s="107"/>
      <c r="POF572" s="107"/>
      <c r="POG572" s="107"/>
      <c r="POH572" s="107"/>
      <c r="POI572" s="107"/>
      <c r="POJ572" s="107"/>
      <c r="POK572" s="107"/>
      <c r="POL572" s="107"/>
      <c r="POM572" s="107"/>
      <c r="PON572" s="107"/>
      <c r="POO572" s="107"/>
      <c r="POP572" s="107"/>
      <c r="POQ572" s="107"/>
      <c r="POR572" s="107"/>
      <c r="POS572" s="107"/>
      <c r="POT572" s="107"/>
      <c r="POU572" s="107"/>
      <c r="POV572" s="107"/>
      <c r="POW572" s="107"/>
      <c r="POX572" s="107"/>
      <c r="POY572" s="107"/>
      <c r="POZ572" s="107"/>
      <c r="PPA572" s="107"/>
      <c r="PPB572" s="107"/>
      <c r="PPC572" s="107"/>
      <c r="PPD572" s="107"/>
      <c r="PPE572" s="107"/>
      <c r="PPF572" s="107"/>
      <c r="PPG572" s="107"/>
      <c r="PPH572" s="107"/>
      <c r="PPI572" s="107"/>
      <c r="PPJ572" s="107"/>
      <c r="PPK572" s="107"/>
      <c r="PPL572" s="107"/>
      <c r="PPM572" s="107"/>
      <c r="PPN572" s="107"/>
      <c r="PPO572" s="107"/>
      <c r="PPP572" s="107"/>
      <c r="PPQ572" s="107"/>
      <c r="PPR572" s="107"/>
      <c r="PPS572" s="107"/>
      <c r="PPT572" s="107"/>
      <c r="PPU572" s="107"/>
      <c r="PPV572" s="107"/>
      <c r="PPW572" s="107"/>
      <c r="PPX572" s="107"/>
      <c r="PPY572" s="107"/>
      <c r="PPZ572" s="107"/>
      <c r="PQA572" s="107"/>
      <c r="PQB572" s="107"/>
      <c r="PQC572" s="107"/>
      <c r="PQD572" s="107"/>
      <c r="PQE572" s="107"/>
      <c r="PQF572" s="107"/>
      <c r="PQG572" s="107"/>
      <c r="PQH572" s="107"/>
      <c r="PQI572" s="107"/>
      <c r="PQJ572" s="107"/>
      <c r="PQK572" s="107"/>
      <c r="PQL572" s="107"/>
      <c r="PQM572" s="107"/>
      <c r="PQN572" s="107"/>
      <c r="PQO572" s="107"/>
      <c r="PQP572" s="107"/>
      <c r="PQQ572" s="107"/>
      <c r="PQR572" s="107"/>
      <c r="PQS572" s="107"/>
      <c r="PQT572" s="107"/>
      <c r="PQU572" s="107"/>
      <c r="PQV572" s="107"/>
      <c r="PQW572" s="107"/>
      <c r="PQX572" s="107"/>
      <c r="PQY572" s="107"/>
      <c r="PQZ572" s="107"/>
      <c r="PRA572" s="107"/>
      <c r="PRB572" s="107"/>
      <c r="PRC572" s="107"/>
      <c r="PRD572" s="107"/>
      <c r="PRE572" s="107"/>
      <c r="PRF572" s="107"/>
      <c r="PRG572" s="107"/>
      <c r="PRH572" s="107"/>
      <c r="PRI572" s="107"/>
      <c r="PRJ572" s="107"/>
      <c r="PRK572" s="107"/>
      <c r="PRL572" s="107"/>
      <c r="PRM572" s="107"/>
      <c r="PRN572" s="107"/>
      <c r="PRO572" s="107"/>
      <c r="PRP572" s="107"/>
      <c r="PRQ572" s="107"/>
      <c r="PRR572" s="107"/>
      <c r="PRS572" s="107"/>
      <c r="PRT572" s="107"/>
      <c r="PRU572" s="107"/>
      <c r="PRV572" s="107"/>
      <c r="PRW572" s="107"/>
      <c r="PRX572" s="107"/>
      <c r="PRY572" s="107"/>
      <c r="PRZ572" s="107"/>
      <c r="PSA572" s="107"/>
      <c r="PSB572" s="107"/>
      <c r="PSC572" s="107"/>
      <c r="PSD572" s="107"/>
      <c r="PSE572" s="107"/>
      <c r="PSF572" s="107"/>
      <c r="PSG572" s="107"/>
      <c r="PSH572" s="107"/>
      <c r="PSI572" s="107"/>
      <c r="PSJ572" s="107"/>
      <c r="PSK572" s="107"/>
      <c r="PSL572" s="107"/>
      <c r="PSM572" s="107"/>
      <c r="PSN572" s="107"/>
      <c r="PSO572" s="107"/>
      <c r="PSP572" s="107"/>
      <c r="PSQ572" s="107"/>
      <c r="PSR572" s="107"/>
      <c r="PSS572" s="107"/>
      <c r="PST572" s="107"/>
      <c r="PSU572" s="107"/>
      <c r="PSV572" s="107"/>
      <c r="PSW572" s="107"/>
      <c r="PSX572" s="107"/>
      <c r="PSY572" s="107"/>
      <c r="PSZ572" s="107"/>
      <c r="PTA572" s="107"/>
      <c r="PTB572" s="107"/>
      <c r="PTC572" s="107"/>
      <c r="PTD572" s="107"/>
      <c r="PTE572" s="107"/>
      <c r="PTF572" s="107"/>
      <c r="PTG572" s="107"/>
      <c r="PTH572" s="107"/>
      <c r="PTI572" s="107"/>
      <c r="PTJ572" s="107"/>
      <c r="PTK572" s="107"/>
      <c r="PTL572" s="107"/>
      <c r="PTM572" s="107"/>
      <c r="PTN572" s="107"/>
      <c r="PTO572" s="107"/>
      <c r="PTP572" s="107"/>
      <c r="PTQ572" s="107"/>
      <c r="PTR572" s="107"/>
      <c r="PTS572" s="107"/>
      <c r="PTT572" s="107"/>
      <c r="PTU572" s="107"/>
      <c r="PTV572" s="107"/>
      <c r="PTW572" s="107"/>
      <c r="PTX572" s="107"/>
      <c r="PTY572" s="107"/>
      <c r="PTZ572" s="107"/>
      <c r="PUA572" s="107"/>
      <c r="PUB572" s="107"/>
      <c r="PUC572" s="107"/>
      <c r="PUD572" s="107"/>
      <c r="PUE572" s="107"/>
      <c r="PUF572" s="107"/>
      <c r="PUG572" s="107"/>
      <c r="PUH572" s="107"/>
      <c r="PUI572" s="107"/>
      <c r="PUJ572" s="107"/>
      <c r="PUK572" s="107"/>
      <c r="PUL572" s="107"/>
      <c r="PUM572" s="107"/>
      <c r="PUN572" s="107"/>
      <c r="PUO572" s="107"/>
      <c r="PUP572" s="107"/>
      <c r="PUQ572" s="107"/>
      <c r="PUR572" s="107"/>
      <c r="PUS572" s="107"/>
      <c r="PUT572" s="107"/>
      <c r="PUU572" s="107"/>
      <c r="PUV572" s="107"/>
      <c r="PUW572" s="107"/>
      <c r="PUX572" s="107"/>
      <c r="PUY572" s="107"/>
      <c r="PUZ572" s="107"/>
      <c r="PVA572" s="107"/>
      <c r="PVB572" s="107"/>
      <c r="PVC572" s="107"/>
      <c r="PVD572" s="107"/>
      <c r="PVE572" s="107"/>
      <c r="PVF572" s="107"/>
      <c r="PVG572" s="107"/>
      <c r="PVH572" s="107"/>
      <c r="PVI572" s="107"/>
      <c r="PVJ572" s="107"/>
      <c r="PVK572" s="107"/>
      <c r="PVL572" s="107"/>
      <c r="PVM572" s="107"/>
      <c r="PVN572" s="107"/>
      <c r="PVO572" s="107"/>
      <c r="PVP572" s="107"/>
      <c r="PVQ572" s="107"/>
      <c r="PVR572" s="107"/>
      <c r="PVS572" s="107"/>
      <c r="PVT572" s="107"/>
      <c r="PVU572" s="107"/>
      <c r="PVV572" s="107"/>
      <c r="PVW572" s="107"/>
      <c r="PVX572" s="107"/>
      <c r="PVY572" s="107"/>
      <c r="PVZ572" s="107"/>
      <c r="PWA572" s="107"/>
      <c r="PWB572" s="107"/>
      <c r="PWC572" s="107"/>
      <c r="PWD572" s="107"/>
      <c r="PWE572" s="107"/>
      <c r="PWF572" s="107"/>
      <c r="PWG572" s="107"/>
      <c r="PWH572" s="107"/>
      <c r="PWI572" s="107"/>
      <c r="PWJ572" s="107"/>
      <c r="PWK572" s="107"/>
      <c r="PWL572" s="107"/>
      <c r="PWM572" s="107"/>
      <c r="PWN572" s="107"/>
      <c r="PWO572" s="107"/>
      <c r="PWP572" s="107"/>
      <c r="PWQ572" s="107"/>
      <c r="PWR572" s="107"/>
      <c r="PWS572" s="107"/>
      <c r="PWT572" s="107"/>
      <c r="PWU572" s="107"/>
      <c r="PWV572" s="107"/>
      <c r="PWW572" s="107"/>
      <c r="PWX572" s="107"/>
      <c r="PWY572" s="107"/>
      <c r="PWZ572" s="107"/>
      <c r="PXA572" s="107"/>
      <c r="PXB572" s="107"/>
      <c r="PXC572" s="107"/>
      <c r="PXD572" s="107"/>
      <c r="PXE572" s="107"/>
      <c r="PXF572" s="107"/>
      <c r="PXG572" s="107"/>
      <c r="PXH572" s="107"/>
      <c r="PXI572" s="107"/>
      <c r="PXJ572" s="107"/>
      <c r="PXK572" s="107"/>
      <c r="PXL572" s="107"/>
      <c r="PXM572" s="107"/>
      <c r="PXN572" s="107"/>
      <c r="PXO572" s="107"/>
      <c r="PXP572" s="107"/>
      <c r="PXQ572" s="107"/>
      <c r="PXR572" s="107"/>
      <c r="PXS572" s="107"/>
      <c r="PXT572" s="107"/>
      <c r="PXU572" s="107"/>
      <c r="PXV572" s="107"/>
      <c r="PXW572" s="107"/>
      <c r="PXX572" s="107"/>
      <c r="PXY572" s="107"/>
      <c r="PXZ572" s="107"/>
      <c r="PYA572" s="107"/>
      <c r="PYB572" s="107"/>
      <c r="PYC572" s="107"/>
      <c r="PYD572" s="107"/>
      <c r="PYE572" s="107"/>
      <c r="PYF572" s="107"/>
      <c r="PYG572" s="107"/>
      <c r="PYH572" s="107"/>
      <c r="PYI572" s="107"/>
      <c r="PYJ572" s="107"/>
      <c r="PYK572" s="107"/>
      <c r="PYL572" s="107"/>
      <c r="PYM572" s="107"/>
      <c r="PYN572" s="107"/>
      <c r="PYO572" s="107"/>
      <c r="PYP572" s="107"/>
      <c r="PYQ572" s="107"/>
      <c r="PYR572" s="107"/>
      <c r="PYS572" s="107"/>
      <c r="PYT572" s="107"/>
      <c r="PYU572" s="107"/>
      <c r="PYV572" s="107"/>
      <c r="PYW572" s="107"/>
      <c r="PYX572" s="107"/>
      <c r="PYY572" s="107"/>
      <c r="PYZ572" s="107"/>
      <c r="PZA572" s="107"/>
      <c r="PZB572" s="107"/>
      <c r="PZC572" s="107"/>
      <c r="PZD572" s="107"/>
      <c r="PZE572" s="107"/>
      <c r="PZF572" s="107"/>
      <c r="PZG572" s="107"/>
      <c r="PZH572" s="107"/>
      <c r="PZI572" s="107"/>
      <c r="PZJ572" s="107"/>
      <c r="PZK572" s="107"/>
      <c r="PZL572" s="107"/>
      <c r="PZM572" s="107"/>
      <c r="PZN572" s="107"/>
      <c r="PZO572" s="107"/>
      <c r="PZP572" s="107"/>
      <c r="PZQ572" s="107"/>
      <c r="PZR572" s="107"/>
      <c r="PZS572" s="107"/>
      <c r="PZT572" s="107"/>
      <c r="PZU572" s="107"/>
      <c r="PZV572" s="107"/>
      <c r="PZW572" s="107"/>
      <c r="PZX572" s="107"/>
      <c r="PZY572" s="107"/>
      <c r="PZZ572" s="107"/>
      <c r="QAA572" s="107"/>
      <c r="QAB572" s="107"/>
      <c r="QAC572" s="107"/>
      <c r="QAD572" s="107"/>
      <c r="QAE572" s="107"/>
      <c r="QAF572" s="107"/>
      <c r="QAG572" s="107"/>
      <c r="QAH572" s="107"/>
      <c r="QAI572" s="107"/>
      <c r="QAJ572" s="107"/>
      <c r="QAK572" s="107"/>
      <c r="QAL572" s="107"/>
      <c r="QAM572" s="107"/>
      <c r="QAN572" s="107"/>
      <c r="QAO572" s="107"/>
      <c r="QAP572" s="107"/>
      <c r="QAQ572" s="107"/>
      <c r="QAR572" s="107"/>
      <c r="QAS572" s="107"/>
      <c r="QAT572" s="107"/>
      <c r="QAU572" s="107"/>
      <c r="QAV572" s="107"/>
      <c r="QAW572" s="107"/>
      <c r="QAX572" s="107"/>
      <c r="QAY572" s="107"/>
      <c r="QAZ572" s="107"/>
      <c r="QBA572" s="107"/>
      <c r="QBB572" s="107"/>
      <c r="QBC572" s="107"/>
      <c r="QBD572" s="107"/>
      <c r="QBE572" s="107"/>
      <c r="QBF572" s="107"/>
      <c r="QBG572" s="107"/>
      <c r="QBH572" s="107"/>
      <c r="QBI572" s="107"/>
      <c r="QBJ572" s="107"/>
      <c r="QBK572" s="107"/>
      <c r="QBL572" s="107"/>
      <c r="QBM572" s="107"/>
      <c r="QBN572" s="107"/>
      <c r="QBO572" s="107"/>
      <c r="QBP572" s="107"/>
      <c r="QBQ572" s="107"/>
      <c r="QBR572" s="107"/>
      <c r="QBS572" s="107"/>
      <c r="QBT572" s="107"/>
      <c r="QBU572" s="107"/>
      <c r="QBV572" s="107"/>
      <c r="QBW572" s="107"/>
      <c r="QBX572" s="107"/>
      <c r="QBY572" s="107"/>
      <c r="QBZ572" s="107"/>
      <c r="QCA572" s="107"/>
      <c r="QCB572" s="107"/>
      <c r="QCC572" s="107"/>
      <c r="QCD572" s="107"/>
      <c r="QCE572" s="107"/>
      <c r="QCF572" s="107"/>
      <c r="QCG572" s="107"/>
      <c r="QCH572" s="107"/>
      <c r="QCI572" s="107"/>
      <c r="QCJ572" s="107"/>
      <c r="QCK572" s="107"/>
      <c r="QCL572" s="107"/>
      <c r="QCM572" s="107"/>
      <c r="QCN572" s="107"/>
      <c r="QCO572" s="107"/>
      <c r="QCP572" s="107"/>
      <c r="QCQ572" s="107"/>
      <c r="QCR572" s="107"/>
      <c r="QCS572" s="107"/>
      <c r="QCT572" s="107"/>
      <c r="QCU572" s="107"/>
      <c r="QCV572" s="107"/>
      <c r="QCW572" s="107"/>
      <c r="QCX572" s="107"/>
      <c r="QCY572" s="107"/>
      <c r="QCZ572" s="107"/>
      <c r="QDA572" s="107"/>
      <c r="QDB572" s="107"/>
      <c r="QDC572" s="107"/>
      <c r="QDD572" s="107"/>
      <c r="QDE572" s="107"/>
      <c r="QDF572" s="107"/>
      <c r="QDG572" s="107"/>
      <c r="QDH572" s="107"/>
      <c r="QDI572" s="107"/>
      <c r="QDJ572" s="107"/>
      <c r="QDK572" s="107"/>
      <c r="QDL572" s="107"/>
      <c r="QDM572" s="107"/>
      <c r="QDN572" s="107"/>
      <c r="QDO572" s="107"/>
      <c r="QDP572" s="107"/>
      <c r="QDQ572" s="107"/>
      <c r="QDR572" s="107"/>
      <c r="QDS572" s="107"/>
      <c r="QDT572" s="107"/>
      <c r="QDU572" s="107"/>
      <c r="QDV572" s="107"/>
      <c r="QDW572" s="107"/>
      <c r="QDX572" s="107"/>
      <c r="QDY572" s="107"/>
      <c r="QDZ572" s="107"/>
      <c r="QEA572" s="107"/>
      <c r="QEB572" s="107"/>
      <c r="QEC572" s="107"/>
      <c r="QED572" s="107"/>
      <c r="QEE572" s="107"/>
      <c r="QEF572" s="107"/>
      <c r="QEG572" s="107"/>
      <c r="QEH572" s="107"/>
      <c r="QEI572" s="107"/>
      <c r="QEJ572" s="107"/>
      <c r="QEK572" s="107"/>
      <c r="QEL572" s="107"/>
      <c r="QEM572" s="107"/>
      <c r="QEN572" s="107"/>
      <c r="QEO572" s="107"/>
      <c r="QEP572" s="107"/>
      <c r="QEQ572" s="107"/>
      <c r="QER572" s="107"/>
      <c r="QES572" s="107"/>
      <c r="QET572" s="107"/>
      <c r="QEU572" s="107"/>
      <c r="QEV572" s="107"/>
      <c r="QEW572" s="107"/>
      <c r="QEX572" s="107"/>
      <c r="QEY572" s="107"/>
      <c r="QEZ572" s="107"/>
      <c r="QFA572" s="107"/>
      <c r="QFB572" s="107"/>
      <c r="QFC572" s="107"/>
      <c r="QFD572" s="107"/>
      <c r="QFE572" s="107"/>
      <c r="QFF572" s="107"/>
      <c r="QFG572" s="107"/>
      <c r="QFH572" s="107"/>
      <c r="QFI572" s="107"/>
      <c r="QFJ572" s="107"/>
      <c r="QFK572" s="107"/>
      <c r="QFL572" s="107"/>
      <c r="QFM572" s="107"/>
      <c r="QFN572" s="107"/>
      <c r="QFO572" s="107"/>
      <c r="QFP572" s="107"/>
      <c r="QFQ572" s="107"/>
      <c r="QFR572" s="107"/>
      <c r="QFS572" s="107"/>
      <c r="QFT572" s="107"/>
      <c r="QFU572" s="107"/>
      <c r="QFV572" s="107"/>
      <c r="QFW572" s="107"/>
      <c r="QFX572" s="107"/>
      <c r="QFY572" s="107"/>
      <c r="QFZ572" s="107"/>
      <c r="QGA572" s="107"/>
      <c r="QGB572" s="107"/>
      <c r="QGC572" s="107"/>
      <c r="QGD572" s="107"/>
      <c r="QGE572" s="107"/>
      <c r="QGF572" s="107"/>
      <c r="QGG572" s="107"/>
      <c r="QGH572" s="107"/>
      <c r="QGI572" s="107"/>
      <c r="QGJ572" s="107"/>
      <c r="QGK572" s="107"/>
      <c r="QGL572" s="107"/>
      <c r="QGM572" s="107"/>
      <c r="QGN572" s="107"/>
      <c r="QGO572" s="107"/>
      <c r="QGP572" s="107"/>
      <c r="QGQ572" s="107"/>
      <c r="QGR572" s="107"/>
      <c r="QGS572" s="107"/>
      <c r="QGT572" s="107"/>
      <c r="QGU572" s="107"/>
      <c r="QGV572" s="107"/>
      <c r="QGW572" s="107"/>
      <c r="QGX572" s="107"/>
      <c r="QGY572" s="107"/>
      <c r="QGZ572" s="107"/>
      <c r="QHA572" s="107"/>
      <c r="QHB572" s="107"/>
      <c r="QHC572" s="107"/>
      <c r="QHD572" s="107"/>
      <c r="QHE572" s="107"/>
      <c r="QHF572" s="107"/>
      <c r="QHG572" s="107"/>
      <c r="QHH572" s="107"/>
      <c r="QHI572" s="107"/>
      <c r="QHJ572" s="107"/>
      <c r="QHK572" s="107"/>
      <c r="QHL572" s="107"/>
      <c r="QHM572" s="107"/>
      <c r="QHN572" s="107"/>
      <c r="QHO572" s="107"/>
      <c r="QHP572" s="107"/>
      <c r="QHQ572" s="107"/>
      <c r="QHR572" s="107"/>
      <c r="QHS572" s="107"/>
      <c r="QHT572" s="107"/>
      <c r="QHU572" s="107"/>
      <c r="QHV572" s="107"/>
      <c r="QHW572" s="107"/>
      <c r="QHX572" s="107"/>
      <c r="QHY572" s="107"/>
      <c r="QHZ572" s="107"/>
      <c r="QIA572" s="107"/>
      <c r="QIB572" s="107"/>
      <c r="QIC572" s="107"/>
      <c r="QID572" s="107"/>
      <c r="QIE572" s="107"/>
      <c r="QIF572" s="107"/>
      <c r="QIG572" s="107"/>
      <c r="QIH572" s="107"/>
      <c r="QII572" s="107"/>
      <c r="QIJ572" s="107"/>
      <c r="QIK572" s="107"/>
      <c r="QIL572" s="107"/>
      <c r="QIM572" s="107"/>
      <c r="QIN572" s="107"/>
      <c r="QIO572" s="107"/>
      <c r="QIP572" s="107"/>
      <c r="QIQ572" s="107"/>
      <c r="QIR572" s="107"/>
      <c r="QIS572" s="107"/>
      <c r="QIT572" s="107"/>
      <c r="QIU572" s="107"/>
      <c r="QIV572" s="107"/>
      <c r="QIW572" s="107"/>
      <c r="QIX572" s="107"/>
      <c r="QIY572" s="107"/>
      <c r="QIZ572" s="107"/>
      <c r="QJA572" s="107"/>
      <c r="QJB572" s="107"/>
      <c r="QJC572" s="107"/>
      <c r="QJD572" s="107"/>
      <c r="QJE572" s="107"/>
      <c r="QJF572" s="107"/>
      <c r="QJG572" s="107"/>
      <c r="QJH572" s="107"/>
      <c r="QJI572" s="107"/>
      <c r="QJJ572" s="107"/>
      <c r="QJK572" s="107"/>
      <c r="QJL572" s="107"/>
      <c r="QJM572" s="107"/>
      <c r="QJN572" s="107"/>
      <c r="QJO572" s="107"/>
      <c r="QJP572" s="107"/>
      <c r="QJQ572" s="107"/>
      <c r="QJR572" s="107"/>
      <c r="QJS572" s="107"/>
      <c r="QJT572" s="107"/>
      <c r="QJU572" s="107"/>
      <c r="QJV572" s="107"/>
      <c r="QJW572" s="107"/>
      <c r="QJX572" s="107"/>
      <c r="QJY572" s="107"/>
      <c r="QJZ572" s="107"/>
      <c r="QKA572" s="107"/>
      <c r="QKB572" s="107"/>
      <c r="QKC572" s="107"/>
      <c r="QKD572" s="107"/>
      <c r="QKE572" s="107"/>
      <c r="QKF572" s="107"/>
      <c r="QKG572" s="107"/>
      <c r="QKH572" s="107"/>
      <c r="QKI572" s="107"/>
      <c r="QKJ572" s="107"/>
      <c r="QKK572" s="107"/>
      <c r="QKL572" s="107"/>
      <c r="QKM572" s="107"/>
      <c r="QKN572" s="107"/>
      <c r="QKO572" s="107"/>
      <c r="QKP572" s="107"/>
      <c r="QKQ572" s="107"/>
      <c r="QKR572" s="107"/>
      <c r="QKS572" s="107"/>
      <c r="QKT572" s="107"/>
      <c r="QKU572" s="107"/>
      <c r="QKV572" s="107"/>
      <c r="QKW572" s="107"/>
      <c r="QKX572" s="107"/>
      <c r="QKY572" s="107"/>
      <c r="QKZ572" s="107"/>
      <c r="QLA572" s="107"/>
      <c r="QLB572" s="107"/>
      <c r="QLC572" s="107"/>
      <c r="QLD572" s="107"/>
      <c r="QLE572" s="107"/>
      <c r="QLF572" s="107"/>
      <c r="QLG572" s="107"/>
      <c r="QLH572" s="107"/>
      <c r="QLI572" s="107"/>
      <c r="QLJ572" s="107"/>
      <c r="QLK572" s="107"/>
      <c r="QLL572" s="107"/>
      <c r="QLM572" s="107"/>
      <c r="QLN572" s="107"/>
      <c r="QLO572" s="107"/>
      <c r="QLP572" s="107"/>
      <c r="QLQ572" s="107"/>
      <c r="QLR572" s="107"/>
      <c r="QLS572" s="107"/>
      <c r="QLT572" s="107"/>
      <c r="QLU572" s="107"/>
      <c r="QLV572" s="107"/>
      <c r="QLW572" s="107"/>
      <c r="QLX572" s="107"/>
      <c r="QLY572" s="107"/>
      <c r="QLZ572" s="107"/>
      <c r="QMA572" s="107"/>
      <c r="QMB572" s="107"/>
      <c r="QMC572" s="107"/>
      <c r="QMD572" s="107"/>
      <c r="QME572" s="107"/>
      <c r="QMF572" s="107"/>
      <c r="QMG572" s="107"/>
      <c r="QMH572" s="107"/>
      <c r="QMI572" s="107"/>
      <c r="QMJ572" s="107"/>
      <c r="QMK572" s="107"/>
      <c r="QML572" s="107"/>
      <c r="QMM572" s="107"/>
      <c r="QMN572" s="107"/>
      <c r="QMO572" s="107"/>
      <c r="QMP572" s="107"/>
      <c r="QMQ572" s="107"/>
      <c r="QMR572" s="107"/>
      <c r="QMS572" s="107"/>
      <c r="QMT572" s="107"/>
      <c r="QMU572" s="107"/>
      <c r="QMV572" s="107"/>
      <c r="QMW572" s="107"/>
      <c r="QMX572" s="107"/>
      <c r="QMY572" s="107"/>
      <c r="QMZ572" s="107"/>
      <c r="QNA572" s="107"/>
      <c r="QNB572" s="107"/>
      <c r="QNC572" s="107"/>
      <c r="QND572" s="107"/>
      <c r="QNE572" s="107"/>
      <c r="QNF572" s="107"/>
      <c r="QNG572" s="107"/>
      <c r="QNH572" s="107"/>
      <c r="QNI572" s="107"/>
      <c r="QNJ572" s="107"/>
      <c r="QNK572" s="107"/>
      <c r="QNL572" s="107"/>
      <c r="QNM572" s="107"/>
      <c r="QNN572" s="107"/>
      <c r="QNO572" s="107"/>
      <c r="QNP572" s="107"/>
      <c r="QNQ572" s="107"/>
      <c r="QNR572" s="107"/>
      <c r="QNS572" s="107"/>
      <c r="QNT572" s="107"/>
      <c r="QNU572" s="107"/>
      <c r="QNV572" s="107"/>
      <c r="QNW572" s="107"/>
      <c r="QNX572" s="107"/>
      <c r="QNY572" s="107"/>
      <c r="QNZ572" s="107"/>
      <c r="QOA572" s="107"/>
      <c r="QOB572" s="107"/>
      <c r="QOC572" s="107"/>
      <c r="QOD572" s="107"/>
      <c r="QOE572" s="107"/>
      <c r="QOF572" s="107"/>
      <c r="QOG572" s="107"/>
      <c r="QOH572" s="107"/>
      <c r="QOI572" s="107"/>
      <c r="QOJ572" s="107"/>
      <c r="QOK572" s="107"/>
      <c r="QOL572" s="107"/>
      <c r="QOM572" s="107"/>
      <c r="QON572" s="107"/>
      <c r="QOO572" s="107"/>
      <c r="QOP572" s="107"/>
      <c r="QOQ572" s="107"/>
      <c r="QOR572" s="107"/>
      <c r="QOS572" s="107"/>
      <c r="QOT572" s="107"/>
      <c r="QOU572" s="107"/>
      <c r="QOV572" s="107"/>
      <c r="QOW572" s="107"/>
      <c r="QOX572" s="107"/>
      <c r="QOY572" s="107"/>
      <c r="QOZ572" s="107"/>
      <c r="QPA572" s="107"/>
      <c r="QPB572" s="107"/>
      <c r="QPC572" s="107"/>
      <c r="QPD572" s="107"/>
      <c r="QPE572" s="107"/>
      <c r="QPF572" s="107"/>
      <c r="QPG572" s="107"/>
      <c r="QPH572" s="107"/>
      <c r="QPI572" s="107"/>
      <c r="QPJ572" s="107"/>
      <c r="QPK572" s="107"/>
      <c r="QPL572" s="107"/>
      <c r="QPM572" s="107"/>
      <c r="QPN572" s="107"/>
      <c r="QPO572" s="107"/>
      <c r="QPP572" s="107"/>
      <c r="QPQ572" s="107"/>
      <c r="QPR572" s="107"/>
      <c r="QPS572" s="107"/>
      <c r="QPT572" s="107"/>
      <c r="QPU572" s="107"/>
      <c r="QPV572" s="107"/>
      <c r="QPW572" s="107"/>
      <c r="QPX572" s="107"/>
      <c r="QPY572" s="107"/>
      <c r="QPZ572" s="107"/>
      <c r="QQA572" s="107"/>
      <c r="QQB572" s="107"/>
      <c r="QQC572" s="107"/>
      <c r="QQD572" s="107"/>
      <c r="QQE572" s="107"/>
      <c r="QQF572" s="107"/>
      <c r="QQG572" s="107"/>
      <c r="QQH572" s="107"/>
      <c r="QQI572" s="107"/>
      <c r="QQJ572" s="107"/>
      <c r="QQK572" s="107"/>
      <c r="QQL572" s="107"/>
      <c r="QQM572" s="107"/>
      <c r="QQN572" s="107"/>
      <c r="QQO572" s="107"/>
      <c r="QQP572" s="107"/>
      <c r="QQQ572" s="107"/>
      <c r="QQR572" s="107"/>
      <c r="QQS572" s="107"/>
      <c r="QQT572" s="107"/>
      <c r="QQU572" s="107"/>
      <c r="QQV572" s="107"/>
      <c r="QQW572" s="107"/>
      <c r="QQX572" s="107"/>
      <c r="QQY572" s="107"/>
      <c r="QQZ572" s="107"/>
      <c r="QRA572" s="107"/>
      <c r="QRB572" s="107"/>
      <c r="QRC572" s="107"/>
      <c r="QRD572" s="107"/>
      <c r="QRE572" s="107"/>
      <c r="QRF572" s="107"/>
      <c r="QRG572" s="107"/>
      <c r="QRH572" s="107"/>
      <c r="QRI572" s="107"/>
      <c r="QRJ572" s="107"/>
      <c r="QRK572" s="107"/>
      <c r="QRL572" s="107"/>
      <c r="QRM572" s="107"/>
      <c r="QRN572" s="107"/>
      <c r="QRO572" s="107"/>
      <c r="QRP572" s="107"/>
      <c r="QRQ572" s="107"/>
      <c r="QRR572" s="107"/>
      <c r="QRS572" s="107"/>
      <c r="QRT572" s="107"/>
      <c r="QRU572" s="107"/>
      <c r="QRV572" s="107"/>
      <c r="QRW572" s="107"/>
      <c r="QRX572" s="107"/>
      <c r="QRY572" s="107"/>
      <c r="QRZ572" s="107"/>
      <c r="QSA572" s="107"/>
      <c r="QSB572" s="107"/>
      <c r="QSC572" s="107"/>
      <c r="QSD572" s="107"/>
      <c r="QSE572" s="107"/>
      <c r="QSF572" s="107"/>
      <c r="QSG572" s="107"/>
      <c r="QSH572" s="107"/>
      <c r="QSI572" s="107"/>
      <c r="QSJ572" s="107"/>
      <c r="QSK572" s="107"/>
      <c r="QSL572" s="107"/>
      <c r="QSM572" s="107"/>
      <c r="QSN572" s="107"/>
      <c r="QSO572" s="107"/>
      <c r="QSP572" s="107"/>
      <c r="QSQ572" s="107"/>
      <c r="QSR572" s="107"/>
      <c r="QSS572" s="107"/>
      <c r="QST572" s="107"/>
      <c r="QSU572" s="107"/>
      <c r="QSV572" s="107"/>
      <c r="QSW572" s="107"/>
      <c r="QSX572" s="107"/>
      <c r="QSY572" s="107"/>
      <c r="QSZ572" s="107"/>
      <c r="QTA572" s="107"/>
      <c r="QTB572" s="107"/>
      <c r="QTC572" s="107"/>
      <c r="QTD572" s="107"/>
      <c r="QTE572" s="107"/>
      <c r="QTF572" s="107"/>
      <c r="QTG572" s="107"/>
      <c r="QTH572" s="107"/>
      <c r="QTI572" s="107"/>
      <c r="QTJ572" s="107"/>
      <c r="QTK572" s="107"/>
      <c r="QTL572" s="107"/>
      <c r="QTM572" s="107"/>
      <c r="QTN572" s="107"/>
      <c r="QTO572" s="107"/>
      <c r="QTP572" s="107"/>
      <c r="QTQ572" s="107"/>
      <c r="QTR572" s="107"/>
      <c r="QTS572" s="107"/>
      <c r="QTT572" s="107"/>
      <c r="QTU572" s="107"/>
      <c r="QTV572" s="107"/>
      <c r="QTW572" s="107"/>
      <c r="QTX572" s="107"/>
      <c r="QTY572" s="107"/>
      <c r="QTZ572" s="107"/>
      <c r="QUA572" s="107"/>
      <c r="QUB572" s="107"/>
      <c r="QUC572" s="107"/>
      <c r="QUD572" s="107"/>
      <c r="QUE572" s="107"/>
      <c r="QUF572" s="107"/>
      <c r="QUG572" s="107"/>
      <c r="QUH572" s="107"/>
      <c r="QUI572" s="107"/>
      <c r="QUJ572" s="107"/>
      <c r="QUK572" s="107"/>
      <c r="QUL572" s="107"/>
      <c r="QUM572" s="107"/>
      <c r="QUN572" s="107"/>
      <c r="QUO572" s="107"/>
      <c r="QUP572" s="107"/>
      <c r="QUQ572" s="107"/>
      <c r="QUR572" s="107"/>
      <c r="QUS572" s="107"/>
      <c r="QUT572" s="107"/>
      <c r="QUU572" s="107"/>
      <c r="QUV572" s="107"/>
      <c r="QUW572" s="107"/>
      <c r="QUX572" s="107"/>
      <c r="QUY572" s="107"/>
      <c r="QUZ572" s="107"/>
      <c r="QVA572" s="107"/>
      <c r="QVB572" s="107"/>
      <c r="QVC572" s="107"/>
      <c r="QVD572" s="107"/>
      <c r="QVE572" s="107"/>
      <c r="QVF572" s="107"/>
      <c r="QVG572" s="107"/>
      <c r="QVH572" s="107"/>
      <c r="QVI572" s="107"/>
      <c r="QVJ572" s="107"/>
      <c r="QVK572" s="107"/>
      <c r="QVL572" s="107"/>
      <c r="QVM572" s="107"/>
      <c r="QVN572" s="107"/>
      <c r="QVO572" s="107"/>
      <c r="QVP572" s="107"/>
      <c r="QVQ572" s="107"/>
      <c r="QVR572" s="107"/>
      <c r="QVS572" s="107"/>
      <c r="QVT572" s="107"/>
      <c r="QVU572" s="107"/>
      <c r="QVV572" s="107"/>
      <c r="QVW572" s="107"/>
      <c r="QVX572" s="107"/>
      <c r="QVY572" s="107"/>
      <c r="QVZ572" s="107"/>
      <c r="QWA572" s="107"/>
      <c r="QWB572" s="107"/>
      <c r="QWC572" s="107"/>
      <c r="QWD572" s="107"/>
      <c r="QWE572" s="107"/>
      <c r="QWF572" s="107"/>
      <c r="QWG572" s="107"/>
      <c r="QWH572" s="107"/>
      <c r="QWI572" s="107"/>
      <c r="QWJ572" s="107"/>
      <c r="QWK572" s="107"/>
      <c r="QWL572" s="107"/>
      <c r="QWM572" s="107"/>
      <c r="QWN572" s="107"/>
      <c r="QWO572" s="107"/>
      <c r="QWP572" s="107"/>
      <c r="QWQ572" s="107"/>
      <c r="QWR572" s="107"/>
      <c r="QWS572" s="107"/>
      <c r="QWT572" s="107"/>
      <c r="QWU572" s="107"/>
      <c r="QWV572" s="107"/>
      <c r="QWW572" s="107"/>
      <c r="QWX572" s="107"/>
      <c r="QWY572" s="107"/>
      <c r="QWZ572" s="107"/>
      <c r="QXA572" s="107"/>
      <c r="QXB572" s="107"/>
      <c r="QXC572" s="107"/>
      <c r="QXD572" s="107"/>
      <c r="QXE572" s="107"/>
      <c r="QXF572" s="107"/>
      <c r="QXG572" s="107"/>
      <c r="QXH572" s="107"/>
      <c r="QXI572" s="107"/>
      <c r="QXJ572" s="107"/>
      <c r="QXK572" s="107"/>
      <c r="QXL572" s="107"/>
      <c r="QXM572" s="107"/>
      <c r="QXN572" s="107"/>
      <c r="QXO572" s="107"/>
      <c r="QXP572" s="107"/>
      <c r="QXQ572" s="107"/>
      <c r="QXR572" s="107"/>
      <c r="QXS572" s="107"/>
      <c r="QXT572" s="107"/>
      <c r="QXU572" s="107"/>
      <c r="QXV572" s="107"/>
      <c r="QXW572" s="107"/>
      <c r="QXX572" s="107"/>
      <c r="QXY572" s="107"/>
      <c r="QXZ572" s="107"/>
      <c r="QYA572" s="107"/>
      <c r="QYB572" s="107"/>
      <c r="QYC572" s="107"/>
      <c r="QYD572" s="107"/>
      <c r="QYE572" s="107"/>
      <c r="QYF572" s="107"/>
      <c r="QYG572" s="107"/>
      <c r="QYH572" s="107"/>
      <c r="QYI572" s="107"/>
      <c r="QYJ572" s="107"/>
      <c r="QYK572" s="107"/>
      <c r="QYL572" s="107"/>
      <c r="QYM572" s="107"/>
      <c r="QYN572" s="107"/>
      <c r="QYO572" s="107"/>
      <c r="QYP572" s="107"/>
      <c r="QYQ572" s="107"/>
      <c r="QYR572" s="107"/>
      <c r="QYS572" s="107"/>
      <c r="QYT572" s="107"/>
      <c r="QYU572" s="107"/>
      <c r="QYV572" s="107"/>
      <c r="QYW572" s="107"/>
      <c r="QYX572" s="107"/>
      <c r="QYY572" s="107"/>
      <c r="QYZ572" s="107"/>
      <c r="QZA572" s="107"/>
      <c r="QZB572" s="107"/>
      <c r="QZC572" s="107"/>
      <c r="QZD572" s="107"/>
      <c r="QZE572" s="107"/>
      <c r="QZF572" s="107"/>
      <c r="QZG572" s="107"/>
      <c r="QZH572" s="107"/>
      <c r="QZI572" s="107"/>
      <c r="QZJ572" s="107"/>
      <c r="QZK572" s="107"/>
      <c r="QZL572" s="107"/>
      <c r="QZM572" s="107"/>
      <c r="QZN572" s="107"/>
      <c r="QZO572" s="107"/>
      <c r="QZP572" s="107"/>
      <c r="QZQ572" s="107"/>
      <c r="QZR572" s="107"/>
      <c r="QZS572" s="107"/>
      <c r="QZT572" s="107"/>
      <c r="QZU572" s="107"/>
      <c r="QZV572" s="107"/>
      <c r="QZW572" s="107"/>
      <c r="QZX572" s="107"/>
      <c r="QZY572" s="107"/>
      <c r="QZZ572" s="107"/>
      <c r="RAA572" s="107"/>
      <c r="RAB572" s="107"/>
      <c r="RAC572" s="107"/>
      <c r="RAD572" s="107"/>
      <c r="RAE572" s="107"/>
      <c r="RAF572" s="107"/>
      <c r="RAG572" s="107"/>
      <c r="RAH572" s="107"/>
      <c r="RAI572" s="107"/>
      <c r="RAJ572" s="107"/>
      <c r="RAK572" s="107"/>
      <c r="RAL572" s="107"/>
      <c r="RAM572" s="107"/>
      <c r="RAN572" s="107"/>
      <c r="RAO572" s="107"/>
      <c r="RAP572" s="107"/>
      <c r="RAQ572" s="107"/>
      <c r="RAR572" s="107"/>
      <c r="RAS572" s="107"/>
      <c r="RAT572" s="107"/>
      <c r="RAU572" s="107"/>
      <c r="RAV572" s="107"/>
      <c r="RAW572" s="107"/>
      <c r="RAX572" s="107"/>
      <c r="RAY572" s="107"/>
      <c r="RAZ572" s="107"/>
      <c r="RBA572" s="107"/>
      <c r="RBB572" s="107"/>
      <c r="RBC572" s="107"/>
      <c r="RBD572" s="107"/>
      <c r="RBE572" s="107"/>
      <c r="RBF572" s="107"/>
      <c r="RBG572" s="107"/>
      <c r="RBH572" s="107"/>
      <c r="RBI572" s="107"/>
      <c r="RBJ572" s="107"/>
      <c r="RBK572" s="107"/>
      <c r="RBL572" s="107"/>
      <c r="RBM572" s="107"/>
      <c r="RBN572" s="107"/>
      <c r="RBO572" s="107"/>
      <c r="RBP572" s="107"/>
      <c r="RBQ572" s="107"/>
      <c r="RBR572" s="107"/>
      <c r="RBS572" s="107"/>
      <c r="RBT572" s="107"/>
      <c r="RBU572" s="107"/>
      <c r="RBV572" s="107"/>
      <c r="RBW572" s="107"/>
      <c r="RBX572" s="107"/>
      <c r="RBY572" s="107"/>
      <c r="RBZ572" s="107"/>
      <c r="RCA572" s="107"/>
      <c r="RCB572" s="107"/>
      <c r="RCC572" s="107"/>
      <c r="RCD572" s="107"/>
      <c r="RCE572" s="107"/>
      <c r="RCF572" s="107"/>
      <c r="RCG572" s="107"/>
      <c r="RCH572" s="107"/>
      <c r="RCI572" s="107"/>
      <c r="RCJ572" s="107"/>
      <c r="RCK572" s="107"/>
      <c r="RCL572" s="107"/>
      <c r="RCM572" s="107"/>
      <c r="RCN572" s="107"/>
      <c r="RCO572" s="107"/>
      <c r="RCP572" s="107"/>
      <c r="RCQ572" s="107"/>
      <c r="RCR572" s="107"/>
      <c r="RCS572" s="107"/>
      <c r="RCT572" s="107"/>
      <c r="RCU572" s="107"/>
      <c r="RCV572" s="107"/>
      <c r="RCW572" s="107"/>
      <c r="RCX572" s="107"/>
      <c r="RCY572" s="107"/>
      <c r="RCZ572" s="107"/>
      <c r="RDA572" s="107"/>
      <c r="RDB572" s="107"/>
      <c r="RDC572" s="107"/>
      <c r="RDD572" s="107"/>
      <c r="RDE572" s="107"/>
      <c r="RDF572" s="107"/>
      <c r="RDG572" s="107"/>
      <c r="RDH572" s="107"/>
      <c r="RDI572" s="107"/>
      <c r="RDJ572" s="107"/>
      <c r="RDK572" s="107"/>
      <c r="RDL572" s="107"/>
      <c r="RDM572" s="107"/>
      <c r="RDN572" s="107"/>
      <c r="RDO572" s="107"/>
      <c r="RDP572" s="107"/>
      <c r="RDQ572" s="107"/>
      <c r="RDR572" s="107"/>
      <c r="RDS572" s="107"/>
      <c r="RDT572" s="107"/>
      <c r="RDU572" s="107"/>
      <c r="RDV572" s="107"/>
      <c r="RDW572" s="107"/>
      <c r="RDX572" s="107"/>
      <c r="RDY572" s="107"/>
      <c r="RDZ572" s="107"/>
      <c r="REA572" s="107"/>
      <c r="REB572" s="107"/>
      <c r="REC572" s="107"/>
      <c r="RED572" s="107"/>
      <c r="REE572" s="107"/>
      <c r="REF572" s="107"/>
      <c r="REG572" s="107"/>
      <c r="REH572" s="107"/>
      <c r="REI572" s="107"/>
      <c r="REJ572" s="107"/>
      <c r="REK572" s="107"/>
      <c r="REL572" s="107"/>
      <c r="REM572" s="107"/>
      <c r="REN572" s="107"/>
      <c r="REO572" s="107"/>
      <c r="REP572" s="107"/>
      <c r="REQ572" s="107"/>
      <c r="RER572" s="107"/>
      <c r="RES572" s="107"/>
      <c r="RET572" s="107"/>
      <c r="REU572" s="107"/>
      <c r="REV572" s="107"/>
      <c r="REW572" s="107"/>
      <c r="REX572" s="107"/>
      <c r="REY572" s="107"/>
      <c r="REZ572" s="107"/>
      <c r="RFA572" s="107"/>
      <c r="RFB572" s="107"/>
      <c r="RFC572" s="107"/>
      <c r="RFD572" s="107"/>
      <c r="RFE572" s="107"/>
      <c r="RFF572" s="107"/>
      <c r="RFG572" s="107"/>
      <c r="RFH572" s="107"/>
      <c r="RFI572" s="107"/>
      <c r="RFJ572" s="107"/>
      <c r="RFK572" s="107"/>
      <c r="RFL572" s="107"/>
      <c r="RFM572" s="107"/>
      <c r="RFN572" s="107"/>
      <c r="RFO572" s="107"/>
      <c r="RFP572" s="107"/>
      <c r="RFQ572" s="107"/>
      <c r="RFR572" s="107"/>
      <c r="RFS572" s="107"/>
      <c r="RFT572" s="107"/>
      <c r="RFU572" s="107"/>
      <c r="RFV572" s="107"/>
      <c r="RFW572" s="107"/>
      <c r="RFX572" s="107"/>
      <c r="RFY572" s="107"/>
      <c r="RFZ572" s="107"/>
      <c r="RGA572" s="107"/>
      <c r="RGB572" s="107"/>
      <c r="RGC572" s="107"/>
      <c r="RGD572" s="107"/>
      <c r="RGE572" s="107"/>
      <c r="RGF572" s="107"/>
      <c r="RGG572" s="107"/>
      <c r="RGH572" s="107"/>
      <c r="RGI572" s="107"/>
      <c r="RGJ572" s="107"/>
      <c r="RGK572" s="107"/>
      <c r="RGL572" s="107"/>
      <c r="RGM572" s="107"/>
      <c r="RGN572" s="107"/>
      <c r="RGO572" s="107"/>
      <c r="RGP572" s="107"/>
      <c r="RGQ572" s="107"/>
      <c r="RGR572" s="107"/>
      <c r="RGS572" s="107"/>
      <c r="RGT572" s="107"/>
      <c r="RGU572" s="107"/>
      <c r="RGV572" s="107"/>
      <c r="RGW572" s="107"/>
      <c r="RGX572" s="107"/>
      <c r="RGY572" s="107"/>
      <c r="RGZ572" s="107"/>
      <c r="RHA572" s="107"/>
      <c r="RHB572" s="107"/>
      <c r="RHC572" s="107"/>
      <c r="RHD572" s="107"/>
      <c r="RHE572" s="107"/>
      <c r="RHF572" s="107"/>
      <c r="RHG572" s="107"/>
      <c r="RHH572" s="107"/>
      <c r="RHI572" s="107"/>
      <c r="RHJ572" s="107"/>
      <c r="RHK572" s="107"/>
      <c r="RHL572" s="107"/>
      <c r="RHM572" s="107"/>
      <c r="RHN572" s="107"/>
      <c r="RHO572" s="107"/>
      <c r="RHP572" s="107"/>
      <c r="RHQ572" s="107"/>
      <c r="RHR572" s="107"/>
      <c r="RHS572" s="107"/>
      <c r="RHT572" s="107"/>
      <c r="RHU572" s="107"/>
      <c r="RHV572" s="107"/>
      <c r="RHW572" s="107"/>
      <c r="RHX572" s="107"/>
      <c r="RHY572" s="107"/>
      <c r="RHZ572" s="107"/>
      <c r="RIA572" s="107"/>
      <c r="RIB572" s="107"/>
      <c r="RIC572" s="107"/>
      <c r="RID572" s="107"/>
      <c r="RIE572" s="107"/>
      <c r="RIF572" s="107"/>
      <c r="RIG572" s="107"/>
      <c r="RIH572" s="107"/>
      <c r="RII572" s="107"/>
      <c r="RIJ572" s="107"/>
      <c r="RIK572" s="107"/>
      <c r="RIL572" s="107"/>
      <c r="RIM572" s="107"/>
      <c r="RIN572" s="107"/>
      <c r="RIO572" s="107"/>
      <c r="RIP572" s="107"/>
      <c r="RIQ572" s="107"/>
      <c r="RIR572" s="107"/>
      <c r="RIS572" s="107"/>
      <c r="RIT572" s="107"/>
      <c r="RIU572" s="107"/>
      <c r="RIV572" s="107"/>
      <c r="RIW572" s="107"/>
      <c r="RIX572" s="107"/>
      <c r="RIY572" s="107"/>
      <c r="RIZ572" s="107"/>
      <c r="RJA572" s="107"/>
      <c r="RJB572" s="107"/>
      <c r="RJC572" s="107"/>
      <c r="RJD572" s="107"/>
      <c r="RJE572" s="107"/>
      <c r="RJF572" s="107"/>
      <c r="RJG572" s="107"/>
      <c r="RJH572" s="107"/>
      <c r="RJI572" s="107"/>
      <c r="RJJ572" s="107"/>
      <c r="RJK572" s="107"/>
      <c r="RJL572" s="107"/>
      <c r="RJM572" s="107"/>
      <c r="RJN572" s="107"/>
      <c r="RJO572" s="107"/>
      <c r="RJP572" s="107"/>
      <c r="RJQ572" s="107"/>
      <c r="RJR572" s="107"/>
      <c r="RJS572" s="107"/>
      <c r="RJT572" s="107"/>
      <c r="RJU572" s="107"/>
      <c r="RJV572" s="107"/>
      <c r="RJW572" s="107"/>
      <c r="RJX572" s="107"/>
      <c r="RJY572" s="107"/>
      <c r="RJZ572" s="107"/>
      <c r="RKA572" s="107"/>
      <c r="RKB572" s="107"/>
      <c r="RKC572" s="107"/>
      <c r="RKD572" s="107"/>
      <c r="RKE572" s="107"/>
      <c r="RKF572" s="107"/>
      <c r="RKG572" s="107"/>
      <c r="RKH572" s="107"/>
      <c r="RKI572" s="107"/>
      <c r="RKJ572" s="107"/>
      <c r="RKK572" s="107"/>
      <c r="RKL572" s="107"/>
      <c r="RKM572" s="107"/>
      <c r="RKN572" s="107"/>
      <c r="RKO572" s="107"/>
      <c r="RKP572" s="107"/>
      <c r="RKQ572" s="107"/>
      <c r="RKR572" s="107"/>
      <c r="RKS572" s="107"/>
      <c r="RKT572" s="107"/>
      <c r="RKU572" s="107"/>
      <c r="RKV572" s="107"/>
      <c r="RKW572" s="107"/>
      <c r="RKX572" s="107"/>
      <c r="RKY572" s="107"/>
      <c r="RKZ572" s="107"/>
      <c r="RLA572" s="107"/>
      <c r="RLB572" s="107"/>
      <c r="RLC572" s="107"/>
      <c r="RLD572" s="107"/>
      <c r="RLE572" s="107"/>
      <c r="RLF572" s="107"/>
      <c r="RLG572" s="107"/>
      <c r="RLH572" s="107"/>
      <c r="RLI572" s="107"/>
      <c r="RLJ572" s="107"/>
      <c r="RLK572" s="107"/>
      <c r="RLL572" s="107"/>
      <c r="RLM572" s="107"/>
      <c r="RLN572" s="107"/>
      <c r="RLO572" s="107"/>
      <c r="RLP572" s="107"/>
      <c r="RLQ572" s="107"/>
      <c r="RLR572" s="107"/>
      <c r="RLS572" s="107"/>
      <c r="RLT572" s="107"/>
      <c r="RLU572" s="107"/>
      <c r="RLV572" s="107"/>
      <c r="RLW572" s="107"/>
      <c r="RLX572" s="107"/>
      <c r="RLY572" s="107"/>
      <c r="RLZ572" s="107"/>
      <c r="RMA572" s="107"/>
      <c r="RMB572" s="107"/>
      <c r="RMC572" s="107"/>
      <c r="RMD572" s="107"/>
      <c r="RME572" s="107"/>
      <c r="RMF572" s="107"/>
      <c r="RMG572" s="107"/>
      <c r="RMH572" s="107"/>
      <c r="RMI572" s="107"/>
      <c r="RMJ572" s="107"/>
      <c r="RMK572" s="107"/>
      <c r="RML572" s="107"/>
      <c r="RMM572" s="107"/>
      <c r="RMN572" s="107"/>
      <c r="RMO572" s="107"/>
      <c r="RMP572" s="107"/>
      <c r="RMQ572" s="107"/>
      <c r="RMR572" s="107"/>
      <c r="RMS572" s="107"/>
      <c r="RMT572" s="107"/>
      <c r="RMU572" s="107"/>
      <c r="RMV572" s="107"/>
      <c r="RMW572" s="107"/>
      <c r="RMX572" s="107"/>
      <c r="RMY572" s="107"/>
      <c r="RMZ572" s="107"/>
      <c r="RNA572" s="107"/>
      <c r="RNB572" s="107"/>
      <c r="RNC572" s="107"/>
      <c r="RND572" s="107"/>
      <c r="RNE572" s="107"/>
      <c r="RNF572" s="107"/>
      <c r="RNG572" s="107"/>
      <c r="RNH572" s="107"/>
      <c r="RNI572" s="107"/>
      <c r="RNJ572" s="107"/>
      <c r="RNK572" s="107"/>
      <c r="RNL572" s="107"/>
      <c r="RNM572" s="107"/>
      <c r="RNN572" s="107"/>
      <c r="RNO572" s="107"/>
      <c r="RNP572" s="107"/>
      <c r="RNQ572" s="107"/>
      <c r="RNR572" s="107"/>
      <c r="RNS572" s="107"/>
      <c r="RNT572" s="107"/>
      <c r="RNU572" s="107"/>
      <c r="RNV572" s="107"/>
      <c r="RNW572" s="107"/>
      <c r="RNX572" s="107"/>
      <c r="RNY572" s="107"/>
      <c r="RNZ572" s="107"/>
      <c r="ROA572" s="107"/>
      <c r="ROB572" s="107"/>
      <c r="ROC572" s="107"/>
      <c r="ROD572" s="107"/>
      <c r="ROE572" s="107"/>
      <c r="ROF572" s="107"/>
      <c r="ROG572" s="107"/>
      <c r="ROH572" s="107"/>
      <c r="ROI572" s="107"/>
      <c r="ROJ572" s="107"/>
      <c r="ROK572" s="107"/>
      <c r="ROL572" s="107"/>
      <c r="ROM572" s="107"/>
      <c r="RON572" s="107"/>
      <c r="ROO572" s="107"/>
      <c r="ROP572" s="107"/>
      <c r="ROQ572" s="107"/>
      <c r="ROR572" s="107"/>
      <c r="ROS572" s="107"/>
      <c r="ROT572" s="107"/>
      <c r="ROU572" s="107"/>
      <c r="ROV572" s="107"/>
      <c r="ROW572" s="107"/>
      <c r="ROX572" s="107"/>
      <c r="ROY572" s="107"/>
      <c r="ROZ572" s="107"/>
      <c r="RPA572" s="107"/>
      <c r="RPB572" s="107"/>
      <c r="RPC572" s="107"/>
      <c r="RPD572" s="107"/>
      <c r="RPE572" s="107"/>
      <c r="RPF572" s="107"/>
      <c r="RPG572" s="107"/>
      <c r="RPH572" s="107"/>
      <c r="RPI572" s="107"/>
      <c r="RPJ572" s="107"/>
      <c r="RPK572" s="107"/>
      <c r="RPL572" s="107"/>
      <c r="RPM572" s="107"/>
      <c r="RPN572" s="107"/>
      <c r="RPO572" s="107"/>
      <c r="RPP572" s="107"/>
      <c r="RPQ572" s="107"/>
      <c r="RPR572" s="107"/>
      <c r="RPS572" s="107"/>
      <c r="RPT572" s="107"/>
      <c r="RPU572" s="107"/>
      <c r="RPV572" s="107"/>
      <c r="RPW572" s="107"/>
      <c r="RPX572" s="107"/>
      <c r="RPY572" s="107"/>
      <c r="RPZ572" s="107"/>
      <c r="RQA572" s="107"/>
      <c r="RQB572" s="107"/>
      <c r="RQC572" s="107"/>
      <c r="RQD572" s="107"/>
      <c r="RQE572" s="107"/>
      <c r="RQF572" s="107"/>
      <c r="RQG572" s="107"/>
      <c r="RQH572" s="107"/>
      <c r="RQI572" s="107"/>
      <c r="RQJ572" s="107"/>
      <c r="RQK572" s="107"/>
      <c r="RQL572" s="107"/>
      <c r="RQM572" s="107"/>
      <c r="RQN572" s="107"/>
      <c r="RQO572" s="107"/>
      <c r="RQP572" s="107"/>
      <c r="RQQ572" s="107"/>
      <c r="RQR572" s="107"/>
      <c r="RQS572" s="107"/>
      <c r="RQT572" s="107"/>
      <c r="RQU572" s="107"/>
      <c r="RQV572" s="107"/>
      <c r="RQW572" s="107"/>
      <c r="RQX572" s="107"/>
      <c r="RQY572" s="107"/>
      <c r="RQZ572" s="107"/>
      <c r="RRA572" s="107"/>
      <c r="RRB572" s="107"/>
      <c r="RRC572" s="107"/>
      <c r="RRD572" s="107"/>
      <c r="RRE572" s="107"/>
      <c r="RRF572" s="107"/>
      <c r="RRG572" s="107"/>
      <c r="RRH572" s="107"/>
      <c r="RRI572" s="107"/>
      <c r="RRJ572" s="107"/>
      <c r="RRK572" s="107"/>
      <c r="RRL572" s="107"/>
      <c r="RRM572" s="107"/>
      <c r="RRN572" s="107"/>
      <c r="RRO572" s="107"/>
      <c r="RRP572" s="107"/>
      <c r="RRQ572" s="107"/>
      <c r="RRR572" s="107"/>
      <c r="RRS572" s="107"/>
      <c r="RRT572" s="107"/>
      <c r="RRU572" s="107"/>
      <c r="RRV572" s="107"/>
      <c r="RRW572" s="107"/>
      <c r="RRX572" s="107"/>
      <c r="RRY572" s="107"/>
      <c r="RRZ572" s="107"/>
      <c r="RSA572" s="107"/>
      <c r="RSB572" s="107"/>
      <c r="RSC572" s="107"/>
      <c r="RSD572" s="107"/>
      <c r="RSE572" s="107"/>
      <c r="RSF572" s="107"/>
      <c r="RSG572" s="107"/>
      <c r="RSH572" s="107"/>
      <c r="RSI572" s="107"/>
      <c r="RSJ572" s="107"/>
      <c r="RSK572" s="107"/>
      <c r="RSL572" s="107"/>
      <c r="RSM572" s="107"/>
      <c r="RSN572" s="107"/>
      <c r="RSO572" s="107"/>
      <c r="RSP572" s="107"/>
      <c r="RSQ572" s="107"/>
      <c r="RSR572" s="107"/>
      <c r="RSS572" s="107"/>
      <c r="RST572" s="107"/>
      <c r="RSU572" s="107"/>
      <c r="RSV572" s="107"/>
      <c r="RSW572" s="107"/>
      <c r="RSX572" s="107"/>
      <c r="RSY572" s="107"/>
      <c r="RSZ572" s="107"/>
      <c r="RTA572" s="107"/>
      <c r="RTB572" s="107"/>
      <c r="RTC572" s="107"/>
      <c r="RTD572" s="107"/>
      <c r="RTE572" s="107"/>
      <c r="RTF572" s="107"/>
      <c r="RTG572" s="107"/>
      <c r="RTH572" s="107"/>
      <c r="RTI572" s="107"/>
      <c r="RTJ572" s="107"/>
      <c r="RTK572" s="107"/>
      <c r="RTL572" s="107"/>
      <c r="RTM572" s="107"/>
      <c r="RTN572" s="107"/>
      <c r="RTO572" s="107"/>
      <c r="RTP572" s="107"/>
      <c r="RTQ572" s="107"/>
      <c r="RTR572" s="107"/>
      <c r="RTS572" s="107"/>
      <c r="RTT572" s="107"/>
      <c r="RTU572" s="107"/>
      <c r="RTV572" s="107"/>
      <c r="RTW572" s="107"/>
      <c r="RTX572" s="107"/>
      <c r="RTY572" s="107"/>
      <c r="RTZ572" s="107"/>
      <c r="RUA572" s="107"/>
      <c r="RUB572" s="107"/>
      <c r="RUC572" s="107"/>
      <c r="RUD572" s="107"/>
      <c r="RUE572" s="107"/>
      <c r="RUF572" s="107"/>
      <c r="RUG572" s="107"/>
      <c r="RUH572" s="107"/>
      <c r="RUI572" s="107"/>
      <c r="RUJ572" s="107"/>
      <c r="RUK572" s="107"/>
      <c r="RUL572" s="107"/>
      <c r="RUM572" s="107"/>
      <c r="RUN572" s="107"/>
      <c r="RUO572" s="107"/>
      <c r="RUP572" s="107"/>
      <c r="RUQ572" s="107"/>
      <c r="RUR572" s="107"/>
      <c r="RUS572" s="107"/>
      <c r="RUT572" s="107"/>
      <c r="RUU572" s="107"/>
      <c r="RUV572" s="107"/>
      <c r="RUW572" s="107"/>
      <c r="RUX572" s="107"/>
      <c r="RUY572" s="107"/>
      <c r="RUZ572" s="107"/>
      <c r="RVA572" s="107"/>
      <c r="RVB572" s="107"/>
      <c r="RVC572" s="107"/>
      <c r="RVD572" s="107"/>
      <c r="RVE572" s="107"/>
      <c r="RVF572" s="107"/>
      <c r="RVG572" s="107"/>
      <c r="RVH572" s="107"/>
      <c r="RVI572" s="107"/>
      <c r="RVJ572" s="107"/>
      <c r="RVK572" s="107"/>
      <c r="RVL572" s="107"/>
      <c r="RVM572" s="107"/>
      <c r="RVN572" s="107"/>
      <c r="RVO572" s="107"/>
      <c r="RVP572" s="107"/>
      <c r="RVQ572" s="107"/>
      <c r="RVR572" s="107"/>
      <c r="RVS572" s="107"/>
      <c r="RVT572" s="107"/>
      <c r="RVU572" s="107"/>
      <c r="RVV572" s="107"/>
      <c r="RVW572" s="107"/>
      <c r="RVX572" s="107"/>
      <c r="RVY572" s="107"/>
      <c r="RVZ572" s="107"/>
      <c r="RWA572" s="107"/>
      <c r="RWB572" s="107"/>
      <c r="RWC572" s="107"/>
      <c r="RWD572" s="107"/>
      <c r="RWE572" s="107"/>
      <c r="RWF572" s="107"/>
      <c r="RWG572" s="107"/>
      <c r="RWH572" s="107"/>
      <c r="RWI572" s="107"/>
      <c r="RWJ572" s="107"/>
      <c r="RWK572" s="107"/>
      <c r="RWL572" s="107"/>
      <c r="RWM572" s="107"/>
      <c r="RWN572" s="107"/>
      <c r="RWO572" s="107"/>
      <c r="RWP572" s="107"/>
      <c r="RWQ572" s="107"/>
      <c r="RWR572" s="107"/>
      <c r="RWS572" s="107"/>
      <c r="RWT572" s="107"/>
      <c r="RWU572" s="107"/>
      <c r="RWV572" s="107"/>
      <c r="RWW572" s="107"/>
      <c r="RWX572" s="107"/>
      <c r="RWY572" s="107"/>
      <c r="RWZ572" s="107"/>
      <c r="RXA572" s="107"/>
      <c r="RXB572" s="107"/>
      <c r="RXC572" s="107"/>
      <c r="RXD572" s="107"/>
      <c r="RXE572" s="107"/>
      <c r="RXF572" s="107"/>
      <c r="RXG572" s="107"/>
      <c r="RXH572" s="107"/>
      <c r="RXI572" s="107"/>
      <c r="RXJ572" s="107"/>
      <c r="RXK572" s="107"/>
      <c r="RXL572" s="107"/>
      <c r="RXM572" s="107"/>
      <c r="RXN572" s="107"/>
      <c r="RXO572" s="107"/>
      <c r="RXP572" s="107"/>
      <c r="RXQ572" s="107"/>
      <c r="RXR572" s="107"/>
      <c r="RXS572" s="107"/>
      <c r="RXT572" s="107"/>
      <c r="RXU572" s="107"/>
      <c r="RXV572" s="107"/>
      <c r="RXW572" s="107"/>
      <c r="RXX572" s="107"/>
      <c r="RXY572" s="107"/>
      <c r="RXZ572" s="107"/>
      <c r="RYA572" s="107"/>
      <c r="RYB572" s="107"/>
      <c r="RYC572" s="107"/>
      <c r="RYD572" s="107"/>
      <c r="RYE572" s="107"/>
      <c r="RYF572" s="107"/>
      <c r="RYG572" s="107"/>
      <c r="RYH572" s="107"/>
      <c r="RYI572" s="107"/>
      <c r="RYJ572" s="107"/>
      <c r="RYK572" s="107"/>
      <c r="RYL572" s="107"/>
      <c r="RYM572" s="107"/>
      <c r="RYN572" s="107"/>
      <c r="RYO572" s="107"/>
      <c r="RYP572" s="107"/>
      <c r="RYQ572" s="107"/>
      <c r="RYR572" s="107"/>
      <c r="RYS572" s="107"/>
      <c r="RYT572" s="107"/>
      <c r="RYU572" s="107"/>
      <c r="RYV572" s="107"/>
      <c r="RYW572" s="107"/>
      <c r="RYX572" s="107"/>
      <c r="RYY572" s="107"/>
      <c r="RYZ572" s="107"/>
      <c r="RZA572" s="107"/>
      <c r="RZB572" s="107"/>
      <c r="RZC572" s="107"/>
      <c r="RZD572" s="107"/>
      <c r="RZE572" s="107"/>
      <c r="RZF572" s="107"/>
      <c r="RZG572" s="107"/>
      <c r="RZH572" s="107"/>
      <c r="RZI572" s="107"/>
      <c r="RZJ572" s="107"/>
      <c r="RZK572" s="107"/>
      <c r="RZL572" s="107"/>
      <c r="RZM572" s="107"/>
      <c r="RZN572" s="107"/>
      <c r="RZO572" s="107"/>
      <c r="RZP572" s="107"/>
      <c r="RZQ572" s="107"/>
      <c r="RZR572" s="107"/>
      <c r="RZS572" s="107"/>
      <c r="RZT572" s="107"/>
      <c r="RZU572" s="107"/>
      <c r="RZV572" s="107"/>
      <c r="RZW572" s="107"/>
      <c r="RZX572" s="107"/>
      <c r="RZY572" s="107"/>
      <c r="RZZ572" s="107"/>
      <c r="SAA572" s="107"/>
      <c r="SAB572" s="107"/>
      <c r="SAC572" s="107"/>
      <c r="SAD572" s="107"/>
      <c r="SAE572" s="107"/>
      <c r="SAF572" s="107"/>
      <c r="SAG572" s="107"/>
      <c r="SAH572" s="107"/>
      <c r="SAI572" s="107"/>
      <c r="SAJ572" s="107"/>
      <c r="SAK572" s="107"/>
      <c r="SAL572" s="107"/>
      <c r="SAM572" s="107"/>
      <c r="SAN572" s="107"/>
      <c r="SAO572" s="107"/>
      <c r="SAP572" s="107"/>
      <c r="SAQ572" s="107"/>
      <c r="SAR572" s="107"/>
      <c r="SAS572" s="107"/>
      <c r="SAT572" s="107"/>
      <c r="SAU572" s="107"/>
      <c r="SAV572" s="107"/>
      <c r="SAW572" s="107"/>
      <c r="SAX572" s="107"/>
      <c r="SAY572" s="107"/>
      <c r="SAZ572" s="107"/>
      <c r="SBA572" s="107"/>
      <c r="SBB572" s="107"/>
      <c r="SBC572" s="107"/>
      <c r="SBD572" s="107"/>
      <c r="SBE572" s="107"/>
      <c r="SBF572" s="107"/>
      <c r="SBG572" s="107"/>
      <c r="SBH572" s="107"/>
      <c r="SBI572" s="107"/>
      <c r="SBJ572" s="107"/>
      <c r="SBK572" s="107"/>
      <c r="SBL572" s="107"/>
      <c r="SBM572" s="107"/>
      <c r="SBN572" s="107"/>
      <c r="SBO572" s="107"/>
      <c r="SBP572" s="107"/>
      <c r="SBQ572" s="107"/>
      <c r="SBR572" s="107"/>
      <c r="SBS572" s="107"/>
      <c r="SBT572" s="107"/>
      <c r="SBU572" s="107"/>
      <c r="SBV572" s="107"/>
      <c r="SBW572" s="107"/>
      <c r="SBX572" s="107"/>
      <c r="SBY572" s="107"/>
      <c r="SBZ572" s="107"/>
      <c r="SCA572" s="107"/>
      <c r="SCB572" s="107"/>
      <c r="SCC572" s="107"/>
      <c r="SCD572" s="107"/>
      <c r="SCE572" s="107"/>
      <c r="SCF572" s="107"/>
      <c r="SCG572" s="107"/>
      <c r="SCH572" s="107"/>
      <c r="SCI572" s="107"/>
      <c r="SCJ572" s="107"/>
      <c r="SCK572" s="107"/>
      <c r="SCL572" s="107"/>
      <c r="SCM572" s="107"/>
      <c r="SCN572" s="107"/>
      <c r="SCO572" s="107"/>
      <c r="SCP572" s="107"/>
      <c r="SCQ572" s="107"/>
      <c r="SCR572" s="107"/>
      <c r="SCS572" s="107"/>
      <c r="SCT572" s="107"/>
      <c r="SCU572" s="107"/>
      <c r="SCV572" s="107"/>
      <c r="SCW572" s="107"/>
      <c r="SCX572" s="107"/>
      <c r="SCY572" s="107"/>
      <c r="SCZ572" s="107"/>
      <c r="SDA572" s="107"/>
      <c r="SDB572" s="107"/>
      <c r="SDC572" s="107"/>
      <c r="SDD572" s="107"/>
      <c r="SDE572" s="107"/>
      <c r="SDF572" s="107"/>
      <c r="SDG572" s="107"/>
      <c r="SDH572" s="107"/>
      <c r="SDI572" s="107"/>
      <c r="SDJ572" s="107"/>
      <c r="SDK572" s="107"/>
      <c r="SDL572" s="107"/>
      <c r="SDM572" s="107"/>
      <c r="SDN572" s="107"/>
      <c r="SDO572" s="107"/>
      <c r="SDP572" s="107"/>
      <c r="SDQ572" s="107"/>
      <c r="SDR572" s="107"/>
      <c r="SDS572" s="107"/>
      <c r="SDT572" s="107"/>
      <c r="SDU572" s="107"/>
      <c r="SDV572" s="107"/>
      <c r="SDW572" s="107"/>
      <c r="SDX572" s="107"/>
      <c r="SDY572" s="107"/>
      <c r="SDZ572" s="107"/>
      <c r="SEA572" s="107"/>
      <c r="SEB572" s="107"/>
      <c r="SEC572" s="107"/>
      <c r="SED572" s="107"/>
      <c r="SEE572" s="107"/>
      <c r="SEF572" s="107"/>
      <c r="SEG572" s="107"/>
      <c r="SEH572" s="107"/>
      <c r="SEI572" s="107"/>
      <c r="SEJ572" s="107"/>
      <c r="SEK572" s="107"/>
      <c r="SEL572" s="107"/>
      <c r="SEM572" s="107"/>
      <c r="SEN572" s="107"/>
      <c r="SEO572" s="107"/>
      <c r="SEP572" s="107"/>
      <c r="SEQ572" s="107"/>
      <c r="SER572" s="107"/>
      <c r="SES572" s="107"/>
      <c r="SET572" s="107"/>
      <c r="SEU572" s="107"/>
      <c r="SEV572" s="107"/>
      <c r="SEW572" s="107"/>
      <c r="SEX572" s="107"/>
      <c r="SEY572" s="107"/>
      <c r="SEZ572" s="107"/>
      <c r="SFA572" s="107"/>
      <c r="SFB572" s="107"/>
      <c r="SFC572" s="107"/>
      <c r="SFD572" s="107"/>
      <c r="SFE572" s="107"/>
      <c r="SFF572" s="107"/>
      <c r="SFG572" s="107"/>
      <c r="SFH572" s="107"/>
      <c r="SFI572" s="107"/>
      <c r="SFJ572" s="107"/>
      <c r="SFK572" s="107"/>
      <c r="SFL572" s="107"/>
      <c r="SFM572" s="107"/>
      <c r="SFN572" s="107"/>
      <c r="SFO572" s="107"/>
      <c r="SFP572" s="107"/>
      <c r="SFQ572" s="107"/>
      <c r="SFR572" s="107"/>
      <c r="SFS572" s="107"/>
      <c r="SFT572" s="107"/>
      <c r="SFU572" s="107"/>
      <c r="SFV572" s="107"/>
      <c r="SFW572" s="107"/>
      <c r="SFX572" s="107"/>
      <c r="SFY572" s="107"/>
      <c r="SFZ572" s="107"/>
      <c r="SGA572" s="107"/>
      <c r="SGB572" s="107"/>
      <c r="SGC572" s="107"/>
      <c r="SGD572" s="107"/>
      <c r="SGE572" s="107"/>
      <c r="SGF572" s="107"/>
      <c r="SGG572" s="107"/>
      <c r="SGH572" s="107"/>
      <c r="SGI572" s="107"/>
      <c r="SGJ572" s="107"/>
      <c r="SGK572" s="107"/>
      <c r="SGL572" s="107"/>
      <c r="SGM572" s="107"/>
      <c r="SGN572" s="107"/>
      <c r="SGO572" s="107"/>
      <c r="SGP572" s="107"/>
      <c r="SGQ572" s="107"/>
      <c r="SGR572" s="107"/>
      <c r="SGS572" s="107"/>
      <c r="SGT572" s="107"/>
      <c r="SGU572" s="107"/>
      <c r="SGV572" s="107"/>
      <c r="SGW572" s="107"/>
      <c r="SGX572" s="107"/>
      <c r="SGY572" s="107"/>
      <c r="SGZ572" s="107"/>
      <c r="SHA572" s="107"/>
      <c r="SHB572" s="107"/>
      <c r="SHC572" s="107"/>
      <c r="SHD572" s="107"/>
      <c r="SHE572" s="107"/>
      <c r="SHF572" s="107"/>
      <c r="SHG572" s="107"/>
      <c r="SHH572" s="107"/>
      <c r="SHI572" s="107"/>
      <c r="SHJ572" s="107"/>
      <c r="SHK572" s="107"/>
      <c r="SHL572" s="107"/>
      <c r="SHM572" s="107"/>
      <c r="SHN572" s="107"/>
      <c r="SHO572" s="107"/>
      <c r="SHP572" s="107"/>
      <c r="SHQ572" s="107"/>
      <c r="SHR572" s="107"/>
      <c r="SHS572" s="107"/>
      <c r="SHT572" s="107"/>
      <c r="SHU572" s="107"/>
      <c r="SHV572" s="107"/>
      <c r="SHW572" s="107"/>
      <c r="SHX572" s="107"/>
      <c r="SHY572" s="107"/>
      <c r="SHZ572" s="107"/>
      <c r="SIA572" s="107"/>
      <c r="SIB572" s="107"/>
      <c r="SIC572" s="107"/>
      <c r="SID572" s="107"/>
      <c r="SIE572" s="107"/>
      <c r="SIF572" s="107"/>
      <c r="SIG572" s="107"/>
      <c r="SIH572" s="107"/>
      <c r="SII572" s="107"/>
      <c r="SIJ572" s="107"/>
      <c r="SIK572" s="107"/>
      <c r="SIL572" s="107"/>
      <c r="SIM572" s="107"/>
      <c r="SIN572" s="107"/>
      <c r="SIO572" s="107"/>
      <c r="SIP572" s="107"/>
      <c r="SIQ572" s="107"/>
      <c r="SIR572" s="107"/>
      <c r="SIS572" s="107"/>
      <c r="SIT572" s="107"/>
      <c r="SIU572" s="107"/>
      <c r="SIV572" s="107"/>
      <c r="SIW572" s="107"/>
      <c r="SIX572" s="107"/>
      <c r="SIY572" s="107"/>
      <c r="SIZ572" s="107"/>
      <c r="SJA572" s="107"/>
      <c r="SJB572" s="107"/>
      <c r="SJC572" s="107"/>
      <c r="SJD572" s="107"/>
      <c r="SJE572" s="107"/>
      <c r="SJF572" s="107"/>
      <c r="SJG572" s="107"/>
      <c r="SJH572" s="107"/>
      <c r="SJI572" s="107"/>
      <c r="SJJ572" s="107"/>
      <c r="SJK572" s="107"/>
      <c r="SJL572" s="107"/>
      <c r="SJM572" s="107"/>
      <c r="SJN572" s="107"/>
      <c r="SJO572" s="107"/>
      <c r="SJP572" s="107"/>
      <c r="SJQ572" s="107"/>
      <c r="SJR572" s="107"/>
      <c r="SJS572" s="107"/>
      <c r="SJT572" s="107"/>
      <c r="SJU572" s="107"/>
      <c r="SJV572" s="107"/>
      <c r="SJW572" s="107"/>
      <c r="SJX572" s="107"/>
      <c r="SJY572" s="107"/>
      <c r="SJZ572" s="107"/>
      <c r="SKA572" s="107"/>
      <c r="SKB572" s="107"/>
      <c r="SKC572" s="107"/>
      <c r="SKD572" s="107"/>
      <c r="SKE572" s="107"/>
      <c r="SKF572" s="107"/>
      <c r="SKG572" s="107"/>
      <c r="SKH572" s="107"/>
      <c r="SKI572" s="107"/>
      <c r="SKJ572" s="107"/>
      <c r="SKK572" s="107"/>
      <c r="SKL572" s="107"/>
      <c r="SKM572" s="107"/>
      <c r="SKN572" s="107"/>
      <c r="SKO572" s="107"/>
      <c r="SKP572" s="107"/>
      <c r="SKQ572" s="107"/>
      <c r="SKR572" s="107"/>
      <c r="SKS572" s="107"/>
      <c r="SKT572" s="107"/>
      <c r="SKU572" s="107"/>
      <c r="SKV572" s="107"/>
      <c r="SKW572" s="107"/>
      <c r="SKX572" s="107"/>
      <c r="SKY572" s="107"/>
      <c r="SKZ572" s="107"/>
      <c r="SLA572" s="107"/>
      <c r="SLB572" s="107"/>
      <c r="SLC572" s="107"/>
      <c r="SLD572" s="107"/>
      <c r="SLE572" s="107"/>
      <c r="SLF572" s="107"/>
      <c r="SLG572" s="107"/>
      <c r="SLH572" s="107"/>
      <c r="SLI572" s="107"/>
      <c r="SLJ572" s="107"/>
      <c r="SLK572" s="107"/>
      <c r="SLL572" s="107"/>
      <c r="SLM572" s="107"/>
      <c r="SLN572" s="107"/>
      <c r="SLO572" s="107"/>
      <c r="SLP572" s="107"/>
      <c r="SLQ572" s="107"/>
      <c r="SLR572" s="107"/>
      <c r="SLS572" s="107"/>
      <c r="SLT572" s="107"/>
      <c r="SLU572" s="107"/>
      <c r="SLV572" s="107"/>
      <c r="SLW572" s="107"/>
      <c r="SLX572" s="107"/>
      <c r="SLY572" s="107"/>
      <c r="SLZ572" s="107"/>
      <c r="SMA572" s="107"/>
      <c r="SMB572" s="107"/>
      <c r="SMC572" s="107"/>
      <c r="SMD572" s="107"/>
      <c r="SME572" s="107"/>
      <c r="SMF572" s="107"/>
      <c r="SMG572" s="107"/>
      <c r="SMH572" s="107"/>
      <c r="SMI572" s="107"/>
      <c r="SMJ572" s="107"/>
      <c r="SMK572" s="107"/>
      <c r="SML572" s="107"/>
      <c r="SMM572" s="107"/>
      <c r="SMN572" s="107"/>
      <c r="SMO572" s="107"/>
      <c r="SMP572" s="107"/>
      <c r="SMQ572" s="107"/>
      <c r="SMR572" s="107"/>
      <c r="SMS572" s="107"/>
      <c r="SMT572" s="107"/>
      <c r="SMU572" s="107"/>
      <c r="SMV572" s="107"/>
      <c r="SMW572" s="107"/>
      <c r="SMX572" s="107"/>
      <c r="SMY572" s="107"/>
      <c r="SMZ572" s="107"/>
      <c r="SNA572" s="107"/>
      <c r="SNB572" s="107"/>
      <c r="SNC572" s="107"/>
      <c r="SND572" s="107"/>
      <c r="SNE572" s="107"/>
      <c r="SNF572" s="107"/>
      <c r="SNG572" s="107"/>
      <c r="SNH572" s="107"/>
      <c r="SNI572" s="107"/>
      <c r="SNJ572" s="107"/>
      <c r="SNK572" s="107"/>
      <c r="SNL572" s="107"/>
      <c r="SNM572" s="107"/>
      <c r="SNN572" s="107"/>
      <c r="SNO572" s="107"/>
      <c r="SNP572" s="107"/>
      <c r="SNQ572" s="107"/>
      <c r="SNR572" s="107"/>
      <c r="SNS572" s="107"/>
      <c r="SNT572" s="107"/>
      <c r="SNU572" s="107"/>
      <c r="SNV572" s="107"/>
      <c r="SNW572" s="107"/>
      <c r="SNX572" s="107"/>
      <c r="SNY572" s="107"/>
      <c r="SNZ572" s="107"/>
      <c r="SOA572" s="107"/>
      <c r="SOB572" s="107"/>
      <c r="SOC572" s="107"/>
      <c r="SOD572" s="107"/>
      <c r="SOE572" s="107"/>
      <c r="SOF572" s="107"/>
      <c r="SOG572" s="107"/>
      <c r="SOH572" s="107"/>
      <c r="SOI572" s="107"/>
      <c r="SOJ572" s="107"/>
      <c r="SOK572" s="107"/>
      <c r="SOL572" s="107"/>
      <c r="SOM572" s="107"/>
      <c r="SON572" s="107"/>
      <c r="SOO572" s="107"/>
      <c r="SOP572" s="107"/>
      <c r="SOQ572" s="107"/>
      <c r="SOR572" s="107"/>
      <c r="SOS572" s="107"/>
      <c r="SOT572" s="107"/>
      <c r="SOU572" s="107"/>
      <c r="SOV572" s="107"/>
      <c r="SOW572" s="107"/>
      <c r="SOX572" s="107"/>
      <c r="SOY572" s="107"/>
      <c r="SOZ572" s="107"/>
      <c r="SPA572" s="107"/>
      <c r="SPB572" s="107"/>
      <c r="SPC572" s="107"/>
      <c r="SPD572" s="107"/>
      <c r="SPE572" s="107"/>
      <c r="SPF572" s="107"/>
      <c r="SPG572" s="107"/>
      <c r="SPH572" s="107"/>
      <c r="SPI572" s="107"/>
      <c r="SPJ572" s="107"/>
      <c r="SPK572" s="107"/>
      <c r="SPL572" s="107"/>
      <c r="SPM572" s="107"/>
      <c r="SPN572" s="107"/>
      <c r="SPO572" s="107"/>
      <c r="SPP572" s="107"/>
      <c r="SPQ572" s="107"/>
      <c r="SPR572" s="107"/>
      <c r="SPS572" s="107"/>
      <c r="SPT572" s="107"/>
      <c r="SPU572" s="107"/>
      <c r="SPV572" s="107"/>
      <c r="SPW572" s="107"/>
      <c r="SPX572" s="107"/>
      <c r="SPY572" s="107"/>
      <c r="SPZ572" s="107"/>
      <c r="SQA572" s="107"/>
      <c r="SQB572" s="107"/>
      <c r="SQC572" s="107"/>
      <c r="SQD572" s="107"/>
      <c r="SQE572" s="107"/>
      <c r="SQF572" s="107"/>
      <c r="SQG572" s="107"/>
      <c r="SQH572" s="107"/>
      <c r="SQI572" s="107"/>
      <c r="SQJ572" s="107"/>
      <c r="SQK572" s="107"/>
      <c r="SQL572" s="107"/>
      <c r="SQM572" s="107"/>
      <c r="SQN572" s="107"/>
      <c r="SQO572" s="107"/>
      <c r="SQP572" s="107"/>
      <c r="SQQ572" s="107"/>
      <c r="SQR572" s="107"/>
      <c r="SQS572" s="107"/>
      <c r="SQT572" s="107"/>
      <c r="SQU572" s="107"/>
      <c r="SQV572" s="107"/>
      <c r="SQW572" s="107"/>
      <c r="SQX572" s="107"/>
      <c r="SQY572" s="107"/>
      <c r="SQZ572" s="107"/>
      <c r="SRA572" s="107"/>
      <c r="SRB572" s="107"/>
      <c r="SRC572" s="107"/>
      <c r="SRD572" s="107"/>
      <c r="SRE572" s="107"/>
      <c r="SRF572" s="107"/>
      <c r="SRG572" s="107"/>
      <c r="SRH572" s="107"/>
      <c r="SRI572" s="107"/>
      <c r="SRJ572" s="107"/>
      <c r="SRK572" s="107"/>
      <c r="SRL572" s="107"/>
      <c r="SRM572" s="107"/>
      <c r="SRN572" s="107"/>
      <c r="SRO572" s="107"/>
      <c r="SRP572" s="107"/>
      <c r="SRQ572" s="107"/>
      <c r="SRR572" s="107"/>
      <c r="SRS572" s="107"/>
      <c r="SRT572" s="107"/>
      <c r="SRU572" s="107"/>
      <c r="SRV572" s="107"/>
      <c r="SRW572" s="107"/>
      <c r="SRX572" s="107"/>
      <c r="SRY572" s="107"/>
      <c r="SRZ572" s="107"/>
      <c r="SSA572" s="107"/>
      <c r="SSB572" s="107"/>
      <c r="SSC572" s="107"/>
      <c r="SSD572" s="107"/>
      <c r="SSE572" s="107"/>
      <c r="SSF572" s="107"/>
      <c r="SSG572" s="107"/>
      <c r="SSH572" s="107"/>
      <c r="SSI572" s="107"/>
      <c r="SSJ572" s="107"/>
      <c r="SSK572" s="107"/>
      <c r="SSL572" s="107"/>
      <c r="SSM572" s="107"/>
      <c r="SSN572" s="107"/>
      <c r="SSO572" s="107"/>
      <c r="SSP572" s="107"/>
      <c r="SSQ572" s="107"/>
      <c r="SSR572" s="107"/>
      <c r="SSS572" s="107"/>
      <c r="SST572" s="107"/>
      <c r="SSU572" s="107"/>
      <c r="SSV572" s="107"/>
      <c r="SSW572" s="107"/>
      <c r="SSX572" s="107"/>
      <c r="SSY572" s="107"/>
      <c r="SSZ572" s="107"/>
      <c r="STA572" s="107"/>
      <c r="STB572" s="107"/>
      <c r="STC572" s="107"/>
      <c r="STD572" s="107"/>
      <c r="STE572" s="107"/>
      <c r="STF572" s="107"/>
      <c r="STG572" s="107"/>
      <c r="STH572" s="107"/>
      <c r="STI572" s="107"/>
      <c r="STJ572" s="107"/>
      <c r="STK572" s="107"/>
      <c r="STL572" s="107"/>
      <c r="STM572" s="107"/>
      <c r="STN572" s="107"/>
      <c r="STO572" s="107"/>
      <c r="STP572" s="107"/>
      <c r="STQ572" s="107"/>
      <c r="STR572" s="107"/>
      <c r="STS572" s="107"/>
      <c r="STT572" s="107"/>
      <c r="STU572" s="107"/>
      <c r="STV572" s="107"/>
      <c r="STW572" s="107"/>
      <c r="STX572" s="107"/>
      <c r="STY572" s="107"/>
      <c r="STZ572" s="107"/>
      <c r="SUA572" s="107"/>
      <c r="SUB572" s="107"/>
      <c r="SUC572" s="107"/>
      <c r="SUD572" s="107"/>
      <c r="SUE572" s="107"/>
      <c r="SUF572" s="107"/>
      <c r="SUG572" s="107"/>
      <c r="SUH572" s="107"/>
      <c r="SUI572" s="107"/>
      <c r="SUJ572" s="107"/>
      <c r="SUK572" s="107"/>
      <c r="SUL572" s="107"/>
      <c r="SUM572" s="107"/>
      <c r="SUN572" s="107"/>
      <c r="SUO572" s="107"/>
      <c r="SUP572" s="107"/>
      <c r="SUQ572" s="107"/>
      <c r="SUR572" s="107"/>
      <c r="SUS572" s="107"/>
      <c r="SUT572" s="107"/>
      <c r="SUU572" s="107"/>
      <c r="SUV572" s="107"/>
      <c r="SUW572" s="107"/>
      <c r="SUX572" s="107"/>
      <c r="SUY572" s="107"/>
      <c r="SUZ572" s="107"/>
      <c r="SVA572" s="107"/>
      <c r="SVB572" s="107"/>
      <c r="SVC572" s="107"/>
      <c r="SVD572" s="107"/>
      <c r="SVE572" s="107"/>
      <c r="SVF572" s="107"/>
      <c r="SVG572" s="107"/>
      <c r="SVH572" s="107"/>
      <c r="SVI572" s="107"/>
      <c r="SVJ572" s="107"/>
      <c r="SVK572" s="107"/>
      <c r="SVL572" s="107"/>
      <c r="SVM572" s="107"/>
      <c r="SVN572" s="107"/>
      <c r="SVO572" s="107"/>
      <c r="SVP572" s="107"/>
      <c r="SVQ572" s="107"/>
      <c r="SVR572" s="107"/>
      <c r="SVS572" s="107"/>
      <c r="SVT572" s="107"/>
      <c r="SVU572" s="107"/>
      <c r="SVV572" s="107"/>
      <c r="SVW572" s="107"/>
      <c r="SVX572" s="107"/>
      <c r="SVY572" s="107"/>
      <c r="SVZ572" s="107"/>
      <c r="SWA572" s="107"/>
      <c r="SWB572" s="107"/>
      <c r="SWC572" s="107"/>
      <c r="SWD572" s="107"/>
      <c r="SWE572" s="107"/>
      <c r="SWF572" s="107"/>
      <c r="SWG572" s="107"/>
      <c r="SWH572" s="107"/>
      <c r="SWI572" s="107"/>
      <c r="SWJ572" s="107"/>
      <c r="SWK572" s="107"/>
      <c r="SWL572" s="107"/>
      <c r="SWM572" s="107"/>
      <c r="SWN572" s="107"/>
      <c r="SWO572" s="107"/>
      <c r="SWP572" s="107"/>
      <c r="SWQ572" s="107"/>
      <c r="SWR572" s="107"/>
      <c r="SWS572" s="107"/>
      <c r="SWT572" s="107"/>
      <c r="SWU572" s="107"/>
      <c r="SWV572" s="107"/>
      <c r="SWW572" s="107"/>
      <c r="SWX572" s="107"/>
      <c r="SWY572" s="107"/>
      <c r="SWZ572" s="107"/>
      <c r="SXA572" s="107"/>
      <c r="SXB572" s="107"/>
      <c r="SXC572" s="107"/>
      <c r="SXD572" s="107"/>
      <c r="SXE572" s="107"/>
      <c r="SXF572" s="107"/>
      <c r="SXG572" s="107"/>
      <c r="SXH572" s="107"/>
      <c r="SXI572" s="107"/>
      <c r="SXJ572" s="107"/>
      <c r="SXK572" s="107"/>
      <c r="SXL572" s="107"/>
      <c r="SXM572" s="107"/>
      <c r="SXN572" s="107"/>
      <c r="SXO572" s="107"/>
      <c r="SXP572" s="107"/>
      <c r="SXQ572" s="107"/>
      <c r="SXR572" s="107"/>
      <c r="SXS572" s="107"/>
      <c r="SXT572" s="107"/>
      <c r="SXU572" s="107"/>
      <c r="SXV572" s="107"/>
      <c r="SXW572" s="107"/>
      <c r="SXX572" s="107"/>
      <c r="SXY572" s="107"/>
      <c r="SXZ572" s="107"/>
      <c r="SYA572" s="107"/>
      <c r="SYB572" s="107"/>
      <c r="SYC572" s="107"/>
      <c r="SYD572" s="107"/>
      <c r="SYE572" s="107"/>
      <c r="SYF572" s="107"/>
      <c r="SYG572" s="107"/>
      <c r="SYH572" s="107"/>
      <c r="SYI572" s="107"/>
      <c r="SYJ572" s="107"/>
      <c r="SYK572" s="107"/>
      <c r="SYL572" s="107"/>
      <c r="SYM572" s="107"/>
      <c r="SYN572" s="107"/>
      <c r="SYO572" s="107"/>
      <c r="SYP572" s="107"/>
      <c r="SYQ572" s="107"/>
      <c r="SYR572" s="107"/>
      <c r="SYS572" s="107"/>
      <c r="SYT572" s="107"/>
      <c r="SYU572" s="107"/>
      <c r="SYV572" s="107"/>
      <c r="SYW572" s="107"/>
      <c r="SYX572" s="107"/>
      <c r="SYY572" s="107"/>
      <c r="SYZ572" s="107"/>
      <c r="SZA572" s="107"/>
      <c r="SZB572" s="107"/>
      <c r="SZC572" s="107"/>
      <c r="SZD572" s="107"/>
      <c r="SZE572" s="107"/>
      <c r="SZF572" s="107"/>
      <c r="SZG572" s="107"/>
      <c r="SZH572" s="107"/>
      <c r="SZI572" s="107"/>
      <c r="SZJ572" s="107"/>
      <c r="SZK572" s="107"/>
      <c r="SZL572" s="107"/>
      <c r="SZM572" s="107"/>
      <c r="SZN572" s="107"/>
      <c r="SZO572" s="107"/>
      <c r="SZP572" s="107"/>
      <c r="SZQ572" s="107"/>
      <c r="SZR572" s="107"/>
      <c r="SZS572" s="107"/>
      <c r="SZT572" s="107"/>
      <c r="SZU572" s="107"/>
      <c r="SZV572" s="107"/>
      <c r="SZW572" s="107"/>
      <c r="SZX572" s="107"/>
      <c r="SZY572" s="107"/>
      <c r="SZZ572" s="107"/>
      <c r="TAA572" s="107"/>
      <c r="TAB572" s="107"/>
      <c r="TAC572" s="107"/>
      <c r="TAD572" s="107"/>
      <c r="TAE572" s="107"/>
      <c r="TAF572" s="107"/>
      <c r="TAG572" s="107"/>
      <c r="TAH572" s="107"/>
      <c r="TAI572" s="107"/>
      <c r="TAJ572" s="107"/>
      <c r="TAK572" s="107"/>
      <c r="TAL572" s="107"/>
      <c r="TAM572" s="107"/>
      <c r="TAN572" s="107"/>
      <c r="TAO572" s="107"/>
      <c r="TAP572" s="107"/>
      <c r="TAQ572" s="107"/>
      <c r="TAR572" s="107"/>
      <c r="TAS572" s="107"/>
      <c r="TAT572" s="107"/>
      <c r="TAU572" s="107"/>
      <c r="TAV572" s="107"/>
      <c r="TAW572" s="107"/>
      <c r="TAX572" s="107"/>
      <c r="TAY572" s="107"/>
      <c r="TAZ572" s="107"/>
      <c r="TBA572" s="107"/>
      <c r="TBB572" s="107"/>
      <c r="TBC572" s="107"/>
      <c r="TBD572" s="107"/>
      <c r="TBE572" s="107"/>
      <c r="TBF572" s="107"/>
      <c r="TBG572" s="107"/>
      <c r="TBH572" s="107"/>
      <c r="TBI572" s="107"/>
      <c r="TBJ572" s="107"/>
      <c r="TBK572" s="107"/>
      <c r="TBL572" s="107"/>
      <c r="TBM572" s="107"/>
      <c r="TBN572" s="107"/>
      <c r="TBO572" s="107"/>
      <c r="TBP572" s="107"/>
      <c r="TBQ572" s="107"/>
      <c r="TBR572" s="107"/>
      <c r="TBS572" s="107"/>
      <c r="TBT572" s="107"/>
      <c r="TBU572" s="107"/>
      <c r="TBV572" s="107"/>
      <c r="TBW572" s="107"/>
      <c r="TBX572" s="107"/>
      <c r="TBY572" s="107"/>
      <c r="TBZ572" s="107"/>
      <c r="TCA572" s="107"/>
      <c r="TCB572" s="107"/>
      <c r="TCC572" s="107"/>
      <c r="TCD572" s="107"/>
      <c r="TCE572" s="107"/>
      <c r="TCF572" s="107"/>
      <c r="TCG572" s="107"/>
      <c r="TCH572" s="107"/>
      <c r="TCI572" s="107"/>
      <c r="TCJ572" s="107"/>
      <c r="TCK572" s="107"/>
      <c r="TCL572" s="107"/>
      <c r="TCM572" s="107"/>
      <c r="TCN572" s="107"/>
      <c r="TCO572" s="107"/>
      <c r="TCP572" s="107"/>
      <c r="TCQ572" s="107"/>
      <c r="TCR572" s="107"/>
      <c r="TCS572" s="107"/>
      <c r="TCT572" s="107"/>
      <c r="TCU572" s="107"/>
      <c r="TCV572" s="107"/>
      <c r="TCW572" s="107"/>
      <c r="TCX572" s="107"/>
      <c r="TCY572" s="107"/>
      <c r="TCZ572" s="107"/>
      <c r="TDA572" s="107"/>
      <c r="TDB572" s="107"/>
      <c r="TDC572" s="107"/>
      <c r="TDD572" s="107"/>
      <c r="TDE572" s="107"/>
      <c r="TDF572" s="107"/>
      <c r="TDG572" s="107"/>
      <c r="TDH572" s="107"/>
      <c r="TDI572" s="107"/>
      <c r="TDJ572" s="107"/>
      <c r="TDK572" s="107"/>
      <c r="TDL572" s="107"/>
      <c r="TDM572" s="107"/>
      <c r="TDN572" s="107"/>
      <c r="TDO572" s="107"/>
      <c r="TDP572" s="107"/>
      <c r="TDQ572" s="107"/>
      <c r="TDR572" s="107"/>
      <c r="TDS572" s="107"/>
      <c r="TDT572" s="107"/>
      <c r="TDU572" s="107"/>
      <c r="TDV572" s="107"/>
      <c r="TDW572" s="107"/>
      <c r="TDX572" s="107"/>
      <c r="TDY572" s="107"/>
      <c r="TDZ572" s="107"/>
      <c r="TEA572" s="107"/>
      <c r="TEB572" s="107"/>
      <c r="TEC572" s="107"/>
      <c r="TED572" s="107"/>
      <c r="TEE572" s="107"/>
      <c r="TEF572" s="107"/>
      <c r="TEG572" s="107"/>
      <c r="TEH572" s="107"/>
      <c r="TEI572" s="107"/>
      <c r="TEJ572" s="107"/>
      <c r="TEK572" s="107"/>
      <c r="TEL572" s="107"/>
      <c r="TEM572" s="107"/>
      <c r="TEN572" s="107"/>
      <c r="TEO572" s="107"/>
      <c r="TEP572" s="107"/>
      <c r="TEQ572" s="107"/>
      <c r="TER572" s="107"/>
      <c r="TES572" s="107"/>
      <c r="TET572" s="107"/>
      <c r="TEU572" s="107"/>
      <c r="TEV572" s="107"/>
      <c r="TEW572" s="107"/>
      <c r="TEX572" s="107"/>
      <c r="TEY572" s="107"/>
      <c r="TEZ572" s="107"/>
      <c r="TFA572" s="107"/>
      <c r="TFB572" s="107"/>
      <c r="TFC572" s="107"/>
      <c r="TFD572" s="107"/>
      <c r="TFE572" s="107"/>
      <c r="TFF572" s="107"/>
      <c r="TFG572" s="107"/>
      <c r="TFH572" s="107"/>
      <c r="TFI572" s="107"/>
      <c r="TFJ572" s="107"/>
      <c r="TFK572" s="107"/>
      <c r="TFL572" s="107"/>
      <c r="TFM572" s="107"/>
      <c r="TFN572" s="107"/>
      <c r="TFO572" s="107"/>
      <c r="TFP572" s="107"/>
      <c r="TFQ572" s="107"/>
      <c r="TFR572" s="107"/>
      <c r="TFS572" s="107"/>
      <c r="TFT572" s="107"/>
      <c r="TFU572" s="107"/>
      <c r="TFV572" s="107"/>
      <c r="TFW572" s="107"/>
      <c r="TFX572" s="107"/>
      <c r="TFY572" s="107"/>
      <c r="TFZ572" s="107"/>
      <c r="TGA572" s="107"/>
      <c r="TGB572" s="107"/>
      <c r="TGC572" s="107"/>
      <c r="TGD572" s="107"/>
      <c r="TGE572" s="107"/>
      <c r="TGF572" s="107"/>
      <c r="TGG572" s="107"/>
      <c r="TGH572" s="107"/>
      <c r="TGI572" s="107"/>
      <c r="TGJ572" s="107"/>
      <c r="TGK572" s="107"/>
      <c r="TGL572" s="107"/>
      <c r="TGM572" s="107"/>
      <c r="TGN572" s="107"/>
      <c r="TGO572" s="107"/>
      <c r="TGP572" s="107"/>
      <c r="TGQ572" s="107"/>
      <c r="TGR572" s="107"/>
      <c r="TGS572" s="107"/>
      <c r="TGT572" s="107"/>
      <c r="TGU572" s="107"/>
      <c r="TGV572" s="107"/>
      <c r="TGW572" s="107"/>
      <c r="TGX572" s="107"/>
      <c r="TGY572" s="107"/>
      <c r="TGZ572" s="107"/>
      <c r="THA572" s="107"/>
      <c r="THB572" s="107"/>
      <c r="THC572" s="107"/>
      <c r="THD572" s="107"/>
      <c r="THE572" s="107"/>
      <c r="THF572" s="107"/>
      <c r="THG572" s="107"/>
      <c r="THH572" s="107"/>
      <c r="THI572" s="107"/>
      <c r="THJ572" s="107"/>
      <c r="THK572" s="107"/>
      <c r="THL572" s="107"/>
      <c r="THM572" s="107"/>
      <c r="THN572" s="107"/>
      <c r="THO572" s="107"/>
      <c r="THP572" s="107"/>
      <c r="THQ572" s="107"/>
      <c r="THR572" s="107"/>
      <c r="THS572" s="107"/>
      <c r="THT572" s="107"/>
      <c r="THU572" s="107"/>
      <c r="THV572" s="107"/>
      <c r="THW572" s="107"/>
      <c r="THX572" s="107"/>
      <c r="THY572" s="107"/>
      <c r="THZ572" s="107"/>
      <c r="TIA572" s="107"/>
      <c r="TIB572" s="107"/>
      <c r="TIC572" s="107"/>
      <c r="TID572" s="107"/>
      <c r="TIE572" s="107"/>
      <c r="TIF572" s="107"/>
      <c r="TIG572" s="107"/>
      <c r="TIH572" s="107"/>
      <c r="TII572" s="107"/>
      <c r="TIJ572" s="107"/>
      <c r="TIK572" s="107"/>
      <c r="TIL572" s="107"/>
      <c r="TIM572" s="107"/>
      <c r="TIN572" s="107"/>
      <c r="TIO572" s="107"/>
      <c r="TIP572" s="107"/>
      <c r="TIQ572" s="107"/>
      <c r="TIR572" s="107"/>
      <c r="TIS572" s="107"/>
      <c r="TIT572" s="107"/>
      <c r="TIU572" s="107"/>
      <c r="TIV572" s="107"/>
      <c r="TIW572" s="107"/>
      <c r="TIX572" s="107"/>
      <c r="TIY572" s="107"/>
      <c r="TIZ572" s="107"/>
      <c r="TJA572" s="107"/>
      <c r="TJB572" s="107"/>
      <c r="TJC572" s="107"/>
      <c r="TJD572" s="107"/>
      <c r="TJE572" s="107"/>
      <c r="TJF572" s="107"/>
      <c r="TJG572" s="107"/>
      <c r="TJH572" s="107"/>
      <c r="TJI572" s="107"/>
      <c r="TJJ572" s="107"/>
      <c r="TJK572" s="107"/>
      <c r="TJL572" s="107"/>
      <c r="TJM572" s="107"/>
      <c r="TJN572" s="107"/>
      <c r="TJO572" s="107"/>
      <c r="TJP572" s="107"/>
      <c r="TJQ572" s="107"/>
      <c r="TJR572" s="107"/>
      <c r="TJS572" s="107"/>
      <c r="TJT572" s="107"/>
      <c r="TJU572" s="107"/>
      <c r="TJV572" s="107"/>
      <c r="TJW572" s="107"/>
      <c r="TJX572" s="107"/>
      <c r="TJY572" s="107"/>
      <c r="TJZ572" s="107"/>
      <c r="TKA572" s="107"/>
      <c r="TKB572" s="107"/>
      <c r="TKC572" s="107"/>
      <c r="TKD572" s="107"/>
      <c r="TKE572" s="107"/>
      <c r="TKF572" s="107"/>
      <c r="TKG572" s="107"/>
      <c r="TKH572" s="107"/>
      <c r="TKI572" s="107"/>
      <c r="TKJ572" s="107"/>
      <c r="TKK572" s="107"/>
      <c r="TKL572" s="107"/>
      <c r="TKM572" s="107"/>
      <c r="TKN572" s="107"/>
      <c r="TKO572" s="107"/>
      <c r="TKP572" s="107"/>
      <c r="TKQ572" s="107"/>
      <c r="TKR572" s="107"/>
      <c r="TKS572" s="107"/>
      <c r="TKT572" s="107"/>
      <c r="TKU572" s="107"/>
      <c r="TKV572" s="107"/>
      <c r="TKW572" s="107"/>
      <c r="TKX572" s="107"/>
      <c r="TKY572" s="107"/>
      <c r="TKZ572" s="107"/>
      <c r="TLA572" s="107"/>
      <c r="TLB572" s="107"/>
      <c r="TLC572" s="107"/>
      <c r="TLD572" s="107"/>
      <c r="TLE572" s="107"/>
      <c r="TLF572" s="107"/>
      <c r="TLG572" s="107"/>
      <c r="TLH572" s="107"/>
      <c r="TLI572" s="107"/>
      <c r="TLJ572" s="107"/>
      <c r="TLK572" s="107"/>
      <c r="TLL572" s="107"/>
      <c r="TLM572" s="107"/>
      <c r="TLN572" s="107"/>
      <c r="TLO572" s="107"/>
      <c r="TLP572" s="107"/>
      <c r="TLQ572" s="107"/>
      <c r="TLR572" s="107"/>
      <c r="TLS572" s="107"/>
      <c r="TLT572" s="107"/>
      <c r="TLU572" s="107"/>
      <c r="TLV572" s="107"/>
      <c r="TLW572" s="107"/>
      <c r="TLX572" s="107"/>
      <c r="TLY572" s="107"/>
      <c r="TLZ572" s="107"/>
      <c r="TMA572" s="107"/>
      <c r="TMB572" s="107"/>
      <c r="TMC572" s="107"/>
      <c r="TMD572" s="107"/>
      <c r="TME572" s="107"/>
      <c r="TMF572" s="107"/>
      <c r="TMG572" s="107"/>
      <c r="TMH572" s="107"/>
      <c r="TMI572" s="107"/>
      <c r="TMJ572" s="107"/>
      <c r="TMK572" s="107"/>
      <c r="TML572" s="107"/>
      <c r="TMM572" s="107"/>
      <c r="TMN572" s="107"/>
      <c r="TMO572" s="107"/>
      <c r="TMP572" s="107"/>
      <c r="TMQ572" s="107"/>
      <c r="TMR572" s="107"/>
      <c r="TMS572" s="107"/>
      <c r="TMT572" s="107"/>
      <c r="TMU572" s="107"/>
      <c r="TMV572" s="107"/>
      <c r="TMW572" s="107"/>
      <c r="TMX572" s="107"/>
      <c r="TMY572" s="107"/>
      <c r="TMZ572" s="107"/>
      <c r="TNA572" s="107"/>
      <c r="TNB572" s="107"/>
      <c r="TNC572" s="107"/>
      <c r="TND572" s="107"/>
      <c r="TNE572" s="107"/>
      <c r="TNF572" s="107"/>
      <c r="TNG572" s="107"/>
      <c r="TNH572" s="107"/>
      <c r="TNI572" s="107"/>
      <c r="TNJ572" s="107"/>
      <c r="TNK572" s="107"/>
      <c r="TNL572" s="107"/>
      <c r="TNM572" s="107"/>
      <c r="TNN572" s="107"/>
      <c r="TNO572" s="107"/>
      <c r="TNP572" s="107"/>
      <c r="TNQ572" s="107"/>
      <c r="TNR572" s="107"/>
      <c r="TNS572" s="107"/>
      <c r="TNT572" s="107"/>
      <c r="TNU572" s="107"/>
      <c r="TNV572" s="107"/>
      <c r="TNW572" s="107"/>
      <c r="TNX572" s="107"/>
      <c r="TNY572" s="107"/>
      <c r="TNZ572" s="107"/>
      <c r="TOA572" s="107"/>
      <c r="TOB572" s="107"/>
      <c r="TOC572" s="107"/>
      <c r="TOD572" s="107"/>
      <c r="TOE572" s="107"/>
      <c r="TOF572" s="107"/>
      <c r="TOG572" s="107"/>
      <c r="TOH572" s="107"/>
      <c r="TOI572" s="107"/>
      <c r="TOJ572" s="107"/>
      <c r="TOK572" s="107"/>
      <c r="TOL572" s="107"/>
      <c r="TOM572" s="107"/>
      <c r="TON572" s="107"/>
      <c r="TOO572" s="107"/>
      <c r="TOP572" s="107"/>
      <c r="TOQ572" s="107"/>
      <c r="TOR572" s="107"/>
      <c r="TOS572" s="107"/>
      <c r="TOT572" s="107"/>
      <c r="TOU572" s="107"/>
      <c r="TOV572" s="107"/>
      <c r="TOW572" s="107"/>
      <c r="TOX572" s="107"/>
      <c r="TOY572" s="107"/>
      <c r="TOZ572" s="107"/>
      <c r="TPA572" s="107"/>
      <c r="TPB572" s="107"/>
      <c r="TPC572" s="107"/>
      <c r="TPD572" s="107"/>
      <c r="TPE572" s="107"/>
      <c r="TPF572" s="107"/>
      <c r="TPG572" s="107"/>
      <c r="TPH572" s="107"/>
      <c r="TPI572" s="107"/>
      <c r="TPJ572" s="107"/>
      <c r="TPK572" s="107"/>
      <c r="TPL572" s="107"/>
      <c r="TPM572" s="107"/>
      <c r="TPN572" s="107"/>
      <c r="TPO572" s="107"/>
      <c r="TPP572" s="107"/>
      <c r="TPQ572" s="107"/>
      <c r="TPR572" s="107"/>
      <c r="TPS572" s="107"/>
      <c r="TPT572" s="107"/>
      <c r="TPU572" s="107"/>
      <c r="TPV572" s="107"/>
      <c r="TPW572" s="107"/>
      <c r="TPX572" s="107"/>
      <c r="TPY572" s="107"/>
      <c r="TPZ572" s="107"/>
      <c r="TQA572" s="107"/>
      <c r="TQB572" s="107"/>
      <c r="TQC572" s="107"/>
      <c r="TQD572" s="107"/>
      <c r="TQE572" s="107"/>
      <c r="TQF572" s="107"/>
      <c r="TQG572" s="107"/>
      <c r="TQH572" s="107"/>
      <c r="TQI572" s="107"/>
      <c r="TQJ572" s="107"/>
      <c r="TQK572" s="107"/>
      <c r="TQL572" s="107"/>
      <c r="TQM572" s="107"/>
      <c r="TQN572" s="107"/>
      <c r="TQO572" s="107"/>
      <c r="TQP572" s="107"/>
      <c r="TQQ572" s="107"/>
      <c r="TQR572" s="107"/>
      <c r="TQS572" s="107"/>
      <c r="TQT572" s="107"/>
      <c r="TQU572" s="107"/>
      <c r="TQV572" s="107"/>
      <c r="TQW572" s="107"/>
      <c r="TQX572" s="107"/>
      <c r="TQY572" s="107"/>
      <c r="TQZ572" s="107"/>
      <c r="TRA572" s="107"/>
      <c r="TRB572" s="107"/>
      <c r="TRC572" s="107"/>
      <c r="TRD572" s="107"/>
      <c r="TRE572" s="107"/>
      <c r="TRF572" s="107"/>
      <c r="TRG572" s="107"/>
      <c r="TRH572" s="107"/>
      <c r="TRI572" s="107"/>
      <c r="TRJ572" s="107"/>
      <c r="TRK572" s="107"/>
      <c r="TRL572" s="107"/>
      <c r="TRM572" s="107"/>
      <c r="TRN572" s="107"/>
      <c r="TRO572" s="107"/>
      <c r="TRP572" s="107"/>
      <c r="TRQ572" s="107"/>
      <c r="TRR572" s="107"/>
      <c r="TRS572" s="107"/>
      <c r="TRT572" s="107"/>
      <c r="TRU572" s="107"/>
      <c r="TRV572" s="107"/>
      <c r="TRW572" s="107"/>
      <c r="TRX572" s="107"/>
      <c r="TRY572" s="107"/>
      <c r="TRZ572" s="107"/>
      <c r="TSA572" s="107"/>
      <c r="TSB572" s="107"/>
      <c r="TSC572" s="107"/>
      <c r="TSD572" s="107"/>
      <c r="TSE572" s="107"/>
      <c r="TSF572" s="107"/>
      <c r="TSG572" s="107"/>
      <c r="TSH572" s="107"/>
      <c r="TSI572" s="107"/>
      <c r="TSJ572" s="107"/>
      <c r="TSK572" s="107"/>
      <c r="TSL572" s="107"/>
      <c r="TSM572" s="107"/>
      <c r="TSN572" s="107"/>
      <c r="TSO572" s="107"/>
      <c r="TSP572" s="107"/>
      <c r="TSQ572" s="107"/>
      <c r="TSR572" s="107"/>
      <c r="TSS572" s="107"/>
      <c r="TST572" s="107"/>
      <c r="TSU572" s="107"/>
      <c r="TSV572" s="107"/>
      <c r="TSW572" s="107"/>
      <c r="TSX572" s="107"/>
      <c r="TSY572" s="107"/>
      <c r="TSZ572" s="107"/>
      <c r="TTA572" s="107"/>
      <c r="TTB572" s="107"/>
      <c r="TTC572" s="107"/>
      <c r="TTD572" s="107"/>
      <c r="TTE572" s="107"/>
      <c r="TTF572" s="107"/>
      <c r="TTG572" s="107"/>
      <c r="TTH572" s="107"/>
      <c r="TTI572" s="107"/>
      <c r="TTJ572" s="107"/>
      <c r="TTK572" s="107"/>
      <c r="TTL572" s="107"/>
      <c r="TTM572" s="107"/>
      <c r="TTN572" s="107"/>
      <c r="TTO572" s="107"/>
      <c r="TTP572" s="107"/>
      <c r="TTQ572" s="107"/>
      <c r="TTR572" s="107"/>
      <c r="TTS572" s="107"/>
      <c r="TTT572" s="107"/>
      <c r="TTU572" s="107"/>
      <c r="TTV572" s="107"/>
      <c r="TTW572" s="107"/>
      <c r="TTX572" s="107"/>
      <c r="TTY572" s="107"/>
      <c r="TTZ572" s="107"/>
      <c r="TUA572" s="107"/>
      <c r="TUB572" s="107"/>
      <c r="TUC572" s="107"/>
      <c r="TUD572" s="107"/>
      <c r="TUE572" s="107"/>
      <c r="TUF572" s="107"/>
      <c r="TUG572" s="107"/>
      <c r="TUH572" s="107"/>
      <c r="TUI572" s="107"/>
      <c r="TUJ572" s="107"/>
      <c r="TUK572" s="107"/>
      <c r="TUL572" s="107"/>
      <c r="TUM572" s="107"/>
      <c r="TUN572" s="107"/>
      <c r="TUO572" s="107"/>
      <c r="TUP572" s="107"/>
      <c r="TUQ572" s="107"/>
      <c r="TUR572" s="107"/>
      <c r="TUS572" s="107"/>
      <c r="TUT572" s="107"/>
      <c r="TUU572" s="107"/>
      <c r="TUV572" s="107"/>
      <c r="TUW572" s="107"/>
      <c r="TUX572" s="107"/>
      <c r="TUY572" s="107"/>
      <c r="TUZ572" s="107"/>
      <c r="TVA572" s="107"/>
      <c r="TVB572" s="107"/>
      <c r="TVC572" s="107"/>
      <c r="TVD572" s="107"/>
      <c r="TVE572" s="107"/>
      <c r="TVF572" s="107"/>
      <c r="TVG572" s="107"/>
      <c r="TVH572" s="107"/>
      <c r="TVI572" s="107"/>
      <c r="TVJ572" s="107"/>
      <c r="TVK572" s="107"/>
      <c r="TVL572" s="107"/>
      <c r="TVM572" s="107"/>
      <c r="TVN572" s="107"/>
      <c r="TVO572" s="107"/>
      <c r="TVP572" s="107"/>
      <c r="TVQ572" s="107"/>
      <c r="TVR572" s="107"/>
      <c r="TVS572" s="107"/>
      <c r="TVT572" s="107"/>
      <c r="TVU572" s="107"/>
      <c r="TVV572" s="107"/>
      <c r="TVW572" s="107"/>
      <c r="TVX572" s="107"/>
      <c r="TVY572" s="107"/>
      <c r="TVZ572" s="107"/>
      <c r="TWA572" s="107"/>
      <c r="TWB572" s="107"/>
      <c r="TWC572" s="107"/>
      <c r="TWD572" s="107"/>
      <c r="TWE572" s="107"/>
      <c r="TWF572" s="107"/>
      <c r="TWG572" s="107"/>
      <c r="TWH572" s="107"/>
      <c r="TWI572" s="107"/>
      <c r="TWJ572" s="107"/>
      <c r="TWK572" s="107"/>
      <c r="TWL572" s="107"/>
      <c r="TWM572" s="107"/>
      <c r="TWN572" s="107"/>
      <c r="TWO572" s="107"/>
      <c r="TWP572" s="107"/>
      <c r="TWQ572" s="107"/>
      <c r="TWR572" s="107"/>
      <c r="TWS572" s="107"/>
      <c r="TWT572" s="107"/>
      <c r="TWU572" s="107"/>
      <c r="TWV572" s="107"/>
      <c r="TWW572" s="107"/>
      <c r="TWX572" s="107"/>
      <c r="TWY572" s="107"/>
      <c r="TWZ572" s="107"/>
      <c r="TXA572" s="107"/>
      <c r="TXB572" s="107"/>
      <c r="TXC572" s="107"/>
      <c r="TXD572" s="107"/>
      <c r="TXE572" s="107"/>
      <c r="TXF572" s="107"/>
      <c r="TXG572" s="107"/>
      <c r="TXH572" s="107"/>
      <c r="TXI572" s="107"/>
      <c r="TXJ572" s="107"/>
      <c r="TXK572" s="107"/>
      <c r="TXL572" s="107"/>
      <c r="TXM572" s="107"/>
      <c r="TXN572" s="107"/>
      <c r="TXO572" s="107"/>
      <c r="TXP572" s="107"/>
      <c r="TXQ572" s="107"/>
      <c r="TXR572" s="107"/>
      <c r="TXS572" s="107"/>
      <c r="TXT572" s="107"/>
      <c r="TXU572" s="107"/>
      <c r="TXV572" s="107"/>
      <c r="TXW572" s="107"/>
      <c r="TXX572" s="107"/>
      <c r="TXY572" s="107"/>
      <c r="TXZ572" s="107"/>
      <c r="TYA572" s="107"/>
      <c r="TYB572" s="107"/>
      <c r="TYC572" s="107"/>
      <c r="TYD572" s="107"/>
      <c r="TYE572" s="107"/>
      <c r="TYF572" s="107"/>
      <c r="TYG572" s="107"/>
      <c r="TYH572" s="107"/>
      <c r="TYI572" s="107"/>
      <c r="TYJ572" s="107"/>
      <c r="TYK572" s="107"/>
      <c r="TYL572" s="107"/>
      <c r="TYM572" s="107"/>
      <c r="TYN572" s="107"/>
      <c r="TYO572" s="107"/>
      <c r="TYP572" s="107"/>
      <c r="TYQ572" s="107"/>
      <c r="TYR572" s="107"/>
      <c r="TYS572" s="107"/>
      <c r="TYT572" s="107"/>
      <c r="TYU572" s="107"/>
      <c r="TYV572" s="107"/>
      <c r="TYW572" s="107"/>
      <c r="TYX572" s="107"/>
      <c r="TYY572" s="107"/>
      <c r="TYZ572" s="107"/>
      <c r="TZA572" s="107"/>
      <c r="TZB572" s="107"/>
      <c r="TZC572" s="107"/>
      <c r="TZD572" s="107"/>
      <c r="TZE572" s="107"/>
      <c r="TZF572" s="107"/>
      <c r="TZG572" s="107"/>
      <c r="TZH572" s="107"/>
      <c r="TZI572" s="107"/>
      <c r="TZJ572" s="107"/>
      <c r="TZK572" s="107"/>
      <c r="TZL572" s="107"/>
      <c r="TZM572" s="107"/>
      <c r="TZN572" s="107"/>
      <c r="TZO572" s="107"/>
      <c r="TZP572" s="107"/>
      <c r="TZQ572" s="107"/>
      <c r="TZR572" s="107"/>
      <c r="TZS572" s="107"/>
      <c r="TZT572" s="107"/>
      <c r="TZU572" s="107"/>
      <c r="TZV572" s="107"/>
      <c r="TZW572" s="107"/>
      <c r="TZX572" s="107"/>
      <c r="TZY572" s="107"/>
      <c r="TZZ572" s="107"/>
      <c r="UAA572" s="107"/>
      <c r="UAB572" s="107"/>
      <c r="UAC572" s="107"/>
      <c r="UAD572" s="107"/>
      <c r="UAE572" s="107"/>
      <c r="UAF572" s="107"/>
      <c r="UAG572" s="107"/>
      <c r="UAH572" s="107"/>
      <c r="UAI572" s="107"/>
      <c r="UAJ572" s="107"/>
      <c r="UAK572" s="107"/>
      <c r="UAL572" s="107"/>
      <c r="UAM572" s="107"/>
      <c r="UAN572" s="107"/>
      <c r="UAO572" s="107"/>
      <c r="UAP572" s="107"/>
      <c r="UAQ572" s="107"/>
      <c r="UAR572" s="107"/>
      <c r="UAS572" s="107"/>
      <c r="UAT572" s="107"/>
      <c r="UAU572" s="107"/>
      <c r="UAV572" s="107"/>
      <c r="UAW572" s="107"/>
      <c r="UAX572" s="107"/>
      <c r="UAY572" s="107"/>
      <c r="UAZ572" s="107"/>
      <c r="UBA572" s="107"/>
      <c r="UBB572" s="107"/>
      <c r="UBC572" s="107"/>
      <c r="UBD572" s="107"/>
      <c r="UBE572" s="107"/>
      <c r="UBF572" s="107"/>
      <c r="UBG572" s="107"/>
      <c r="UBH572" s="107"/>
      <c r="UBI572" s="107"/>
      <c r="UBJ572" s="107"/>
      <c r="UBK572" s="107"/>
      <c r="UBL572" s="107"/>
      <c r="UBM572" s="107"/>
      <c r="UBN572" s="107"/>
      <c r="UBO572" s="107"/>
      <c r="UBP572" s="107"/>
      <c r="UBQ572" s="107"/>
      <c r="UBR572" s="107"/>
      <c r="UBS572" s="107"/>
      <c r="UBT572" s="107"/>
      <c r="UBU572" s="107"/>
      <c r="UBV572" s="107"/>
      <c r="UBW572" s="107"/>
      <c r="UBX572" s="107"/>
      <c r="UBY572" s="107"/>
      <c r="UBZ572" s="107"/>
      <c r="UCA572" s="107"/>
      <c r="UCB572" s="107"/>
      <c r="UCC572" s="107"/>
      <c r="UCD572" s="107"/>
      <c r="UCE572" s="107"/>
      <c r="UCF572" s="107"/>
      <c r="UCG572" s="107"/>
      <c r="UCH572" s="107"/>
      <c r="UCI572" s="107"/>
      <c r="UCJ572" s="107"/>
      <c r="UCK572" s="107"/>
      <c r="UCL572" s="107"/>
      <c r="UCM572" s="107"/>
      <c r="UCN572" s="107"/>
      <c r="UCO572" s="107"/>
      <c r="UCP572" s="107"/>
      <c r="UCQ572" s="107"/>
      <c r="UCR572" s="107"/>
      <c r="UCS572" s="107"/>
      <c r="UCT572" s="107"/>
      <c r="UCU572" s="107"/>
      <c r="UCV572" s="107"/>
      <c r="UCW572" s="107"/>
      <c r="UCX572" s="107"/>
      <c r="UCY572" s="107"/>
      <c r="UCZ572" s="107"/>
      <c r="UDA572" s="107"/>
      <c r="UDB572" s="107"/>
      <c r="UDC572" s="107"/>
      <c r="UDD572" s="107"/>
      <c r="UDE572" s="107"/>
      <c r="UDF572" s="107"/>
      <c r="UDG572" s="107"/>
      <c r="UDH572" s="107"/>
      <c r="UDI572" s="107"/>
      <c r="UDJ572" s="107"/>
      <c r="UDK572" s="107"/>
      <c r="UDL572" s="107"/>
      <c r="UDM572" s="107"/>
      <c r="UDN572" s="107"/>
      <c r="UDO572" s="107"/>
      <c r="UDP572" s="107"/>
      <c r="UDQ572" s="107"/>
      <c r="UDR572" s="107"/>
      <c r="UDS572" s="107"/>
      <c r="UDT572" s="107"/>
      <c r="UDU572" s="107"/>
      <c r="UDV572" s="107"/>
      <c r="UDW572" s="107"/>
      <c r="UDX572" s="107"/>
      <c r="UDY572" s="107"/>
      <c r="UDZ572" s="107"/>
      <c r="UEA572" s="107"/>
      <c r="UEB572" s="107"/>
      <c r="UEC572" s="107"/>
      <c r="UED572" s="107"/>
      <c r="UEE572" s="107"/>
      <c r="UEF572" s="107"/>
      <c r="UEG572" s="107"/>
      <c r="UEH572" s="107"/>
      <c r="UEI572" s="107"/>
      <c r="UEJ572" s="107"/>
      <c r="UEK572" s="107"/>
      <c r="UEL572" s="107"/>
      <c r="UEM572" s="107"/>
      <c r="UEN572" s="107"/>
      <c r="UEO572" s="107"/>
      <c r="UEP572" s="107"/>
      <c r="UEQ572" s="107"/>
      <c r="UER572" s="107"/>
      <c r="UES572" s="107"/>
      <c r="UET572" s="107"/>
      <c r="UEU572" s="107"/>
      <c r="UEV572" s="107"/>
      <c r="UEW572" s="107"/>
      <c r="UEX572" s="107"/>
      <c r="UEY572" s="107"/>
      <c r="UEZ572" s="107"/>
      <c r="UFA572" s="107"/>
      <c r="UFB572" s="107"/>
      <c r="UFC572" s="107"/>
      <c r="UFD572" s="107"/>
      <c r="UFE572" s="107"/>
      <c r="UFF572" s="107"/>
      <c r="UFG572" s="107"/>
      <c r="UFH572" s="107"/>
      <c r="UFI572" s="107"/>
      <c r="UFJ572" s="107"/>
      <c r="UFK572" s="107"/>
      <c r="UFL572" s="107"/>
      <c r="UFM572" s="107"/>
      <c r="UFN572" s="107"/>
      <c r="UFO572" s="107"/>
      <c r="UFP572" s="107"/>
      <c r="UFQ572" s="107"/>
      <c r="UFR572" s="107"/>
      <c r="UFS572" s="107"/>
      <c r="UFT572" s="107"/>
      <c r="UFU572" s="107"/>
      <c r="UFV572" s="107"/>
      <c r="UFW572" s="107"/>
      <c r="UFX572" s="107"/>
      <c r="UFY572" s="107"/>
      <c r="UFZ572" s="107"/>
      <c r="UGA572" s="107"/>
      <c r="UGB572" s="107"/>
      <c r="UGC572" s="107"/>
      <c r="UGD572" s="107"/>
      <c r="UGE572" s="107"/>
      <c r="UGF572" s="107"/>
      <c r="UGG572" s="107"/>
      <c r="UGH572" s="107"/>
      <c r="UGI572" s="107"/>
      <c r="UGJ572" s="107"/>
      <c r="UGK572" s="107"/>
      <c r="UGL572" s="107"/>
      <c r="UGM572" s="107"/>
      <c r="UGN572" s="107"/>
      <c r="UGO572" s="107"/>
      <c r="UGP572" s="107"/>
      <c r="UGQ572" s="107"/>
      <c r="UGR572" s="107"/>
      <c r="UGS572" s="107"/>
      <c r="UGT572" s="107"/>
      <c r="UGU572" s="107"/>
      <c r="UGV572" s="107"/>
      <c r="UGW572" s="107"/>
      <c r="UGX572" s="107"/>
      <c r="UGY572" s="107"/>
      <c r="UGZ572" s="107"/>
      <c r="UHA572" s="107"/>
      <c r="UHB572" s="107"/>
      <c r="UHC572" s="107"/>
      <c r="UHD572" s="107"/>
      <c r="UHE572" s="107"/>
      <c r="UHF572" s="107"/>
      <c r="UHG572" s="107"/>
      <c r="UHH572" s="107"/>
      <c r="UHI572" s="107"/>
      <c r="UHJ572" s="107"/>
      <c r="UHK572" s="107"/>
      <c r="UHL572" s="107"/>
      <c r="UHM572" s="107"/>
      <c r="UHN572" s="107"/>
      <c r="UHO572" s="107"/>
      <c r="UHP572" s="107"/>
      <c r="UHQ572" s="107"/>
      <c r="UHR572" s="107"/>
      <c r="UHS572" s="107"/>
      <c r="UHT572" s="107"/>
      <c r="UHU572" s="107"/>
      <c r="UHV572" s="107"/>
      <c r="UHW572" s="107"/>
      <c r="UHX572" s="107"/>
      <c r="UHY572" s="107"/>
      <c r="UHZ572" s="107"/>
      <c r="UIA572" s="107"/>
      <c r="UIB572" s="107"/>
      <c r="UIC572" s="107"/>
      <c r="UID572" s="107"/>
      <c r="UIE572" s="107"/>
      <c r="UIF572" s="107"/>
      <c r="UIG572" s="107"/>
      <c r="UIH572" s="107"/>
      <c r="UII572" s="107"/>
      <c r="UIJ572" s="107"/>
      <c r="UIK572" s="107"/>
      <c r="UIL572" s="107"/>
      <c r="UIM572" s="107"/>
      <c r="UIN572" s="107"/>
      <c r="UIO572" s="107"/>
      <c r="UIP572" s="107"/>
      <c r="UIQ572" s="107"/>
      <c r="UIR572" s="107"/>
      <c r="UIS572" s="107"/>
      <c r="UIT572" s="107"/>
      <c r="UIU572" s="107"/>
      <c r="UIV572" s="107"/>
      <c r="UIW572" s="107"/>
      <c r="UIX572" s="107"/>
      <c r="UIY572" s="107"/>
      <c r="UIZ572" s="107"/>
      <c r="UJA572" s="107"/>
      <c r="UJB572" s="107"/>
      <c r="UJC572" s="107"/>
      <c r="UJD572" s="107"/>
      <c r="UJE572" s="107"/>
      <c r="UJF572" s="107"/>
      <c r="UJG572" s="107"/>
      <c r="UJH572" s="107"/>
      <c r="UJI572" s="107"/>
      <c r="UJJ572" s="107"/>
      <c r="UJK572" s="107"/>
      <c r="UJL572" s="107"/>
      <c r="UJM572" s="107"/>
      <c r="UJN572" s="107"/>
      <c r="UJO572" s="107"/>
      <c r="UJP572" s="107"/>
      <c r="UJQ572" s="107"/>
      <c r="UJR572" s="107"/>
      <c r="UJS572" s="107"/>
      <c r="UJT572" s="107"/>
      <c r="UJU572" s="107"/>
      <c r="UJV572" s="107"/>
      <c r="UJW572" s="107"/>
      <c r="UJX572" s="107"/>
      <c r="UJY572" s="107"/>
      <c r="UJZ572" s="107"/>
      <c r="UKA572" s="107"/>
      <c r="UKB572" s="107"/>
      <c r="UKC572" s="107"/>
      <c r="UKD572" s="107"/>
      <c r="UKE572" s="107"/>
      <c r="UKF572" s="107"/>
      <c r="UKG572" s="107"/>
      <c r="UKH572" s="107"/>
      <c r="UKI572" s="107"/>
      <c r="UKJ572" s="107"/>
      <c r="UKK572" s="107"/>
      <c r="UKL572" s="107"/>
      <c r="UKM572" s="107"/>
      <c r="UKN572" s="107"/>
      <c r="UKO572" s="107"/>
      <c r="UKP572" s="107"/>
      <c r="UKQ572" s="107"/>
      <c r="UKR572" s="107"/>
      <c r="UKS572" s="107"/>
      <c r="UKT572" s="107"/>
      <c r="UKU572" s="107"/>
      <c r="UKV572" s="107"/>
      <c r="UKW572" s="107"/>
      <c r="UKX572" s="107"/>
      <c r="UKY572" s="107"/>
      <c r="UKZ572" s="107"/>
      <c r="ULA572" s="107"/>
      <c r="ULB572" s="107"/>
      <c r="ULC572" s="107"/>
      <c r="ULD572" s="107"/>
      <c r="ULE572" s="107"/>
      <c r="ULF572" s="107"/>
      <c r="ULG572" s="107"/>
      <c r="ULH572" s="107"/>
      <c r="ULI572" s="107"/>
      <c r="ULJ572" s="107"/>
      <c r="ULK572" s="107"/>
      <c r="ULL572" s="107"/>
      <c r="ULM572" s="107"/>
      <c r="ULN572" s="107"/>
      <c r="ULO572" s="107"/>
      <c r="ULP572" s="107"/>
      <c r="ULQ572" s="107"/>
      <c r="ULR572" s="107"/>
      <c r="ULS572" s="107"/>
      <c r="ULT572" s="107"/>
      <c r="ULU572" s="107"/>
      <c r="ULV572" s="107"/>
      <c r="ULW572" s="107"/>
      <c r="ULX572" s="107"/>
      <c r="ULY572" s="107"/>
      <c r="ULZ572" s="107"/>
      <c r="UMA572" s="107"/>
      <c r="UMB572" s="107"/>
      <c r="UMC572" s="107"/>
      <c r="UMD572" s="107"/>
      <c r="UME572" s="107"/>
      <c r="UMF572" s="107"/>
      <c r="UMG572" s="107"/>
      <c r="UMH572" s="107"/>
      <c r="UMI572" s="107"/>
      <c r="UMJ572" s="107"/>
      <c r="UMK572" s="107"/>
      <c r="UML572" s="107"/>
      <c r="UMM572" s="107"/>
      <c r="UMN572" s="107"/>
      <c r="UMO572" s="107"/>
      <c r="UMP572" s="107"/>
      <c r="UMQ572" s="107"/>
      <c r="UMR572" s="107"/>
      <c r="UMS572" s="107"/>
      <c r="UMT572" s="107"/>
      <c r="UMU572" s="107"/>
      <c r="UMV572" s="107"/>
      <c r="UMW572" s="107"/>
      <c r="UMX572" s="107"/>
      <c r="UMY572" s="107"/>
      <c r="UMZ572" s="107"/>
      <c r="UNA572" s="107"/>
      <c r="UNB572" s="107"/>
      <c r="UNC572" s="107"/>
      <c r="UND572" s="107"/>
      <c r="UNE572" s="107"/>
      <c r="UNF572" s="107"/>
      <c r="UNG572" s="107"/>
      <c r="UNH572" s="107"/>
      <c r="UNI572" s="107"/>
      <c r="UNJ572" s="107"/>
      <c r="UNK572" s="107"/>
      <c r="UNL572" s="107"/>
      <c r="UNM572" s="107"/>
      <c r="UNN572" s="107"/>
      <c r="UNO572" s="107"/>
      <c r="UNP572" s="107"/>
      <c r="UNQ572" s="107"/>
      <c r="UNR572" s="107"/>
      <c r="UNS572" s="107"/>
      <c r="UNT572" s="107"/>
      <c r="UNU572" s="107"/>
      <c r="UNV572" s="107"/>
      <c r="UNW572" s="107"/>
      <c r="UNX572" s="107"/>
      <c r="UNY572" s="107"/>
      <c r="UNZ572" s="107"/>
      <c r="UOA572" s="107"/>
      <c r="UOB572" s="107"/>
      <c r="UOC572" s="107"/>
      <c r="UOD572" s="107"/>
      <c r="UOE572" s="107"/>
      <c r="UOF572" s="107"/>
      <c r="UOG572" s="107"/>
      <c r="UOH572" s="107"/>
      <c r="UOI572" s="107"/>
      <c r="UOJ572" s="107"/>
      <c r="UOK572" s="107"/>
      <c r="UOL572" s="107"/>
      <c r="UOM572" s="107"/>
      <c r="UON572" s="107"/>
      <c r="UOO572" s="107"/>
      <c r="UOP572" s="107"/>
      <c r="UOQ572" s="107"/>
      <c r="UOR572" s="107"/>
      <c r="UOS572" s="107"/>
      <c r="UOT572" s="107"/>
      <c r="UOU572" s="107"/>
      <c r="UOV572" s="107"/>
      <c r="UOW572" s="107"/>
      <c r="UOX572" s="107"/>
      <c r="UOY572" s="107"/>
      <c r="UOZ572" s="107"/>
      <c r="UPA572" s="107"/>
      <c r="UPB572" s="107"/>
      <c r="UPC572" s="107"/>
      <c r="UPD572" s="107"/>
      <c r="UPE572" s="107"/>
      <c r="UPF572" s="107"/>
      <c r="UPG572" s="107"/>
      <c r="UPH572" s="107"/>
      <c r="UPI572" s="107"/>
      <c r="UPJ572" s="107"/>
      <c r="UPK572" s="107"/>
      <c r="UPL572" s="107"/>
      <c r="UPM572" s="107"/>
      <c r="UPN572" s="107"/>
      <c r="UPO572" s="107"/>
      <c r="UPP572" s="107"/>
      <c r="UPQ572" s="107"/>
      <c r="UPR572" s="107"/>
      <c r="UPS572" s="107"/>
      <c r="UPT572" s="107"/>
      <c r="UPU572" s="107"/>
      <c r="UPV572" s="107"/>
      <c r="UPW572" s="107"/>
      <c r="UPX572" s="107"/>
      <c r="UPY572" s="107"/>
      <c r="UPZ572" s="107"/>
      <c r="UQA572" s="107"/>
      <c r="UQB572" s="107"/>
      <c r="UQC572" s="107"/>
      <c r="UQD572" s="107"/>
      <c r="UQE572" s="107"/>
      <c r="UQF572" s="107"/>
      <c r="UQG572" s="107"/>
      <c r="UQH572" s="107"/>
      <c r="UQI572" s="107"/>
      <c r="UQJ572" s="107"/>
      <c r="UQK572" s="107"/>
      <c r="UQL572" s="107"/>
      <c r="UQM572" s="107"/>
      <c r="UQN572" s="107"/>
      <c r="UQO572" s="107"/>
      <c r="UQP572" s="107"/>
      <c r="UQQ572" s="107"/>
      <c r="UQR572" s="107"/>
      <c r="UQS572" s="107"/>
      <c r="UQT572" s="107"/>
      <c r="UQU572" s="107"/>
      <c r="UQV572" s="107"/>
      <c r="UQW572" s="107"/>
      <c r="UQX572" s="107"/>
      <c r="UQY572" s="107"/>
      <c r="UQZ572" s="107"/>
      <c r="URA572" s="107"/>
      <c r="URB572" s="107"/>
      <c r="URC572" s="107"/>
      <c r="URD572" s="107"/>
      <c r="URE572" s="107"/>
      <c r="URF572" s="107"/>
      <c r="URG572" s="107"/>
      <c r="URH572" s="107"/>
      <c r="URI572" s="107"/>
      <c r="URJ572" s="107"/>
      <c r="URK572" s="107"/>
      <c r="URL572" s="107"/>
      <c r="URM572" s="107"/>
      <c r="URN572" s="107"/>
      <c r="URO572" s="107"/>
      <c r="URP572" s="107"/>
      <c r="URQ572" s="107"/>
      <c r="URR572" s="107"/>
      <c r="URS572" s="107"/>
      <c r="URT572" s="107"/>
      <c r="URU572" s="107"/>
      <c r="URV572" s="107"/>
      <c r="URW572" s="107"/>
      <c r="URX572" s="107"/>
      <c r="URY572" s="107"/>
      <c r="URZ572" s="107"/>
      <c r="USA572" s="107"/>
      <c r="USB572" s="107"/>
      <c r="USC572" s="107"/>
      <c r="USD572" s="107"/>
      <c r="USE572" s="107"/>
      <c r="USF572" s="107"/>
      <c r="USG572" s="107"/>
      <c r="USH572" s="107"/>
      <c r="USI572" s="107"/>
      <c r="USJ572" s="107"/>
      <c r="USK572" s="107"/>
      <c r="USL572" s="107"/>
      <c r="USM572" s="107"/>
      <c r="USN572" s="107"/>
      <c r="USO572" s="107"/>
      <c r="USP572" s="107"/>
      <c r="USQ572" s="107"/>
      <c r="USR572" s="107"/>
      <c r="USS572" s="107"/>
      <c r="UST572" s="107"/>
      <c r="USU572" s="107"/>
      <c r="USV572" s="107"/>
      <c r="USW572" s="107"/>
      <c r="USX572" s="107"/>
      <c r="USY572" s="107"/>
      <c r="USZ572" s="107"/>
      <c r="UTA572" s="107"/>
      <c r="UTB572" s="107"/>
      <c r="UTC572" s="107"/>
      <c r="UTD572" s="107"/>
      <c r="UTE572" s="107"/>
      <c r="UTF572" s="107"/>
      <c r="UTG572" s="107"/>
      <c r="UTH572" s="107"/>
      <c r="UTI572" s="107"/>
      <c r="UTJ572" s="107"/>
      <c r="UTK572" s="107"/>
      <c r="UTL572" s="107"/>
      <c r="UTM572" s="107"/>
      <c r="UTN572" s="107"/>
      <c r="UTO572" s="107"/>
      <c r="UTP572" s="107"/>
      <c r="UTQ572" s="107"/>
      <c r="UTR572" s="107"/>
      <c r="UTS572" s="107"/>
      <c r="UTT572" s="107"/>
      <c r="UTU572" s="107"/>
      <c r="UTV572" s="107"/>
      <c r="UTW572" s="107"/>
      <c r="UTX572" s="107"/>
      <c r="UTY572" s="107"/>
      <c r="UTZ572" s="107"/>
      <c r="UUA572" s="107"/>
      <c r="UUB572" s="107"/>
      <c r="UUC572" s="107"/>
      <c r="UUD572" s="107"/>
      <c r="UUE572" s="107"/>
      <c r="UUF572" s="107"/>
      <c r="UUG572" s="107"/>
      <c r="UUH572" s="107"/>
      <c r="UUI572" s="107"/>
      <c r="UUJ572" s="107"/>
      <c r="UUK572" s="107"/>
      <c r="UUL572" s="107"/>
      <c r="UUM572" s="107"/>
      <c r="UUN572" s="107"/>
      <c r="UUO572" s="107"/>
      <c r="UUP572" s="107"/>
      <c r="UUQ572" s="107"/>
      <c r="UUR572" s="107"/>
      <c r="UUS572" s="107"/>
      <c r="UUT572" s="107"/>
      <c r="UUU572" s="107"/>
      <c r="UUV572" s="107"/>
      <c r="UUW572" s="107"/>
      <c r="UUX572" s="107"/>
      <c r="UUY572" s="107"/>
      <c r="UUZ572" s="107"/>
      <c r="UVA572" s="107"/>
      <c r="UVB572" s="107"/>
      <c r="UVC572" s="107"/>
      <c r="UVD572" s="107"/>
      <c r="UVE572" s="107"/>
      <c r="UVF572" s="107"/>
      <c r="UVG572" s="107"/>
      <c r="UVH572" s="107"/>
      <c r="UVI572" s="107"/>
      <c r="UVJ572" s="107"/>
      <c r="UVK572" s="107"/>
      <c r="UVL572" s="107"/>
      <c r="UVM572" s="107"/>
      <c r="UVN572" s="107"/>
      <c r="UVO572" s="107"/>
      <c r="UVP572" s="107"/>
      <c r="UVQ572" s="107"/>
      <c r="UVR572" s="107"/>
      <c r="UVS572" s="107"/>
      <c r="UVT572" s="107"/>
      <c r="UVU572" s="107"/>
      <c r="UVV572" s="107"/>
      <c r="UVW572" s="107"/>
      <c r="UVX572" s="107"/>
      <c r="UVY572" s="107"/>
      <c r="UVZ572" s="107"/>
      <c r="UWA572" s="107"/>
      <c r="UWB572" s="107"/>
      <c r="UWC572" s="107"/>
      <c r="UWD572" s="107"/>
      <c r="UWE572" s="107"/>
      <c r="UWF572" s="107"/>
      <c r="UWG572" s="107"/>
      <c r="UWH572" s="107"/>
      <c r="UWI572" s="107"/>
      <c r="UWJ572" s="107"/>
      <c r="UWK572" s="107"/>
      <c r="UWL572" s="107"/>
      <c r="UWM572" s="107"/>
      <c r="UWN572" s="107"/>
      <c r="UWO572" s="107"/>
      <c r="UWP572" s="107"/>
      <c r="UWQ572" s="107"/>
      <c r="UWR572" s="107"/>
      <c r="UWS572" s="107"/>
      <c r="UWT572" s="107"/>
      <c r="UWU572" s="107"/>
      <c r="UWV572" s="107"/>
      <c r="UWW572" s="107"/>
      <c r="UWX572" s="107"/>
      <c r="UWY572" s="107"/>
      <c r="UWZ572" s="107"/>
      <c r="UXA572" s="107"/>
      <c r="UXB572" s="107"/>
      <c r="UXC572" s="107"/>
      <c r="UXD572" s="107"/>
      <c r="UXE572" s="107"/>
      <c r="UXF572" s="107"/>
      <c r="UXG572" s="107"/>
      <c r="UXH572" s="107"/>
      <c r="UXI572" s="107"/>
      <c r="UXJ572" s="107"/>
      <c r="UXK572" s="107"/>
      <c r="UXL572" s="107"/>
      <c r="UXM572" s="107"/>
      <c r="UXN572" s="107"/>
      <c r="UXO572" s="107"/>
      <c r="UXP572" s="107"/>
      <c r="UXQ572" s="107"/>
      <c r="UXR572" s="107"/>
      <c r="UXS572" s="107"/>
      <c r="UXT572" s="107"/>
      <c r="UXU572" s="107"/>
      <c r="UXV572" s="107"/>
      <c r="UXW572" s="107"/>
      <c r="UXX572" s="107"/>
      <c r="UXY572" s="107"/>
      <c r="UXZ572" s="107"/>
      <c r="UYA572" s="107"/>
      <c r="UYB572" s="107"/>
      <c r="UYC572" s="107"/>
      <c r="UYD572" s="107"/>
      <c r="UYE572" s="107"/>
      <c r="UYF572" s="107"/>
      <c r="UYG572" s="107"/>
      <c r="UYH572" s="107"/>
      <c r="UYI572" s="107"/>
      <c r="UYJ572" s="107"/>
      <c r="UYK572" s="107"/>
      <c r="UYL572" s="107"/>
      <c r="UYM572" s="107"/>
      <c r="UYN572" s="107"/>
      <c r="UYO572" s="107"/>
      <c r="UYP572" s="107"/>
      <c r="UYQ572" s="107"/>
      <c r="UYR572" s="107"/>
      <c r="UYS572" s="107"/>
      <c r="UYT572" s="107"/>
      <c r="UYU572" s="107"/>
      <c r="UYV572" s="107"/>
      <c r="UYW572" s="107"/>
      <c r="UYX572" s="107"/>
      <c r="UYY572" s="107"/>
      <c r="UYZ572" s="107"/>
      <c r="UZA572" s="107"/>
      <c r="UZB572" s="107"/>
      <c r="UZC572" s="107"/>
      <c r="UZD572" s="107"/>
      <c r="UZE572" s="107"/>
      <c r="UZF572" s="107"/>
      <c r="UZG572" s="107"/>
      <c r="UZH572" s="107"/>
      <c r="UZI572" s="107"/>
      <c r="UZJ572" s="107"/>
      <c r="UZK572" s="107"/>
      <c r="UZL572" s="107"/>
      <c r="UZM572" s="107"/>
      <c r="UZN572" s="107"/>
      <c r="UZO572" s="107"/>
      <c r="UZP572" s="107"/>
      <c r="UZQ572" s="107"/>
      <c r="UZR572" s="107"/>
      <c r="UZS572" s="107"/>
      <c r="UZT572" s="107"/>
      <c r="UZU572" s="107"/>
      <c r="UZV572" s="107"/>
      <c r="UZW572" s="107"/>
      <c r="UZX572" s="107"/>
      <c r="UZY572" s="107"/>
      <c r="UZZ572" s="107"/>
      <c r="VAA572" s="107"/>
      <c r="VAB572" s="107"/>
      <c r="VAC572" s="107"/>
      <c r="VAD572" s="107"/>
      <c r="VAE572" s="107"/>
      <c r="VAF572" s="107"/>
      <c r="VAG572" s="107"/>
      <c r="VAH572" s="107"/>
      <c r="VAI572" s="107"/>
      <c r="VAJ572" s="107"/>
      <c r="VAK572" s="107"/>
      <c r="VAL572" s="107"/>
      <c r="VAM572" s="107"/>
      <c r="VAN572" s="107"/>
      <c r="VAO572" s="107"/>
      <c r="VAP572" s="107"/>
      <c r="VAQ572" s="107"/>
      <c r="VAR572" s="107"/>
      <c r="VAS572" s="107"/>
      <c r="VAT572" s="107"/>
      <c r="VAU572" s="107"/>
      <c r="VAV572" s="107"/>
      <c r="VAW572" s="107"/>
      <c r="VAX572" s="107"/>
      <c r="VAY572" s="107"/>
      <c r="VAZ572" s="107"/>
      <c r="VBA572" s="107"/>
      <c r="VBB572" s="107"/>
      <c r="VBC572" s="107"/>
      <c r="VBD572" s="107"/>
      <c r="VBE572" s="107"/>
      <c r="VBF572" s="107"/>
      <c r="VBG572" s="107"/>
      <c r="VBH572" s="107"/>
      <c r="VBI572" s="107"/>
      <c r="VBJ572" s="107"/>
      <c r="VBK572" s="107"/>
      <c r="VBL572" s="107"/>
      <c r="VBM572" s="107"/>
      <c r="VBN572" s="107"/>
      <c r="VBO572" s="107"/>
      <c r="VBP572" s="107"/>
      <c r="VBQ572" s="107"/>
      <c r="VBR572" s="107"/>
      <c r="VBS572" s="107"/>
      <c r="VBT572" s="107"/>
      <c r="VBU572" s="107"/>
      <c r="VBV572" s="107"/>
      <c r="VBW572" s="107"/>
      <c r="VBX572" s="107"/>
      <c r="VBY572" s="107"/>
      <c r="VBZ572" s="107"/>
      <c r="VCA572" s="107"/>
      <c r="VCB572" s="107"/>
      <c r="VCC572" s="107"/>
      <c r="VCD572" s="107"/>
      <c r="VCE572" s="107"/>
      <c r="VCF572" s="107"/>
      <c r="VCG572" s="107"/>
      <c r="VCH572" s="107"/>
      <c r="VCI572" s="107"/>
      <c r="VCJ572" s="107"/>
      <c r="VCK572" s="107"/>
      <c r="VCL572" s="107"/>
      <c r="VCM572" s="107"/>
      <c r="VCN572" s="107"/>
      <c r="VCO572" s="107"/>
      <c r="VCP572" s="107"/>
      <c r="VCQ572" s="107"/>
      <c r="VCR572" s="107"/>
      <c r="VCS572" s="107"/>
      <c r="VCT572" s="107"/>
      <c r="VCU572" s="107"/>
      <c r="VCV572" s="107"/>
      <c r="VCW572" s="107"/>
      <c r="VCX572" s="107"/>
      <c r="VCY572" s="107"/>
      <c r="VCZ572" s="107"/>
      <c r="VDA572" s="107"/>
      <c r="VDB572" s="107"/>
      <c r="VDC572" s="107"/>
      <c r="VDD572" s="107"/>
      <c r="VDE572" s="107"/>
      <c r="VDF572" s="107"/>
      <c r="VDG572" s="107"/>
      <c r="VDH572" s="107"/>
      <c r="VDI572" s="107"/>
      <c r="VDJ572" s="107"/>
      <c r="VDK572" s="107"/>
      <c r="VDL572" s="107"/>
      <c r="VDM572" s="107"/>
      <c r="VDN572" s="107"/>
      <c r="VDO572" s="107"/>
      <c r="VDP572" s="107"/>
      <c r="VDQ572" s="107"/>
      <c r="VDR572" s="107"/>
      <c r="VDS572" s="107"/>
      <c r="VDT572" s="107"/>
      <c r="VDU572" s="107"/>
      <c r="VDV572" s="107"/>
      <c r="VDW572" s="107"/>
      <c r="VDX572" s="107"/>
      <c r="VDY572" s="107"/>
      <c r="VDZ572" s="107"/>
      <c r="VEA572" s="107"/>
      <c r="VEB572" s="107"/>
      <c r="VEC572" s="107"/>
      <c r="VED572" s="107"/>
      <c r="VEE572" s="107"/>
      <c r="VEF572" s="107"/>
      <c r="VEG572" s="107"/>
      <c r="VEH572" s="107"/>
      <c r="VEI572" s="107"/>
      <c r="VEJ572" s="107"/>
      <c r="VEK572" s="107"/>
      <c r="VEL572" s="107"/>
      <c r="VEM572" s="107"/>
      <c r="VEN572" s="107"/>
      <c r="VEO572" s="107"/>
      <c r="VEP572" s="107"/>
      <c r="VEQ572" s="107"/>
      <c r="VER572" s="107"/>
      <c r="VES572" s="107"/>
      <c r="VET572" s="107"/>
      <c r="VEU572" s="107"/>
      <c r="VEV572" s="107"/>
      <c r="VEW572" s="107"/>
      <c r="VEX572" s="107"/>
      <c r="VEY572" s="107"/>
      <c r="VEZ572" s="107"/>
      <c r="VFA572" s="107"/>
      <c r="VFB572" s="107"/>
      <c r="VFC572" s="107"/>
      <c r="VFD572" s="107"/>
      <c r="VFE572" s="107"/>
      <c r="VFF572" s="107"/>
      <c r="VFG572" s="107"/>
      <c r="VFH572" s="107"/>
      <c r="VFI572" s="107"/>
      <c r="VFJ572" s="107"/>
      <c r="VFK572" s="107"/>
      <c r="VFL572" s="107"/>
      <c r="VFM572" s="107"/>
      <c r="VFN572" s="107"/>
      <c r="VFO572" s="107"/>
      <c r="VFP572" s="107"/>
      <c r="VFQ572" s="107"/>
      <c r="VFR572" s="107"/>
      <c r="VFS572" s="107"/>
      <c r="VFT572" s="107"/>
      <c r="VFU572" s="107"/>
      <c r="VFV572" s="107"/>
      <c r="VFW572" s="107"/>
      <c r="VFX572" s="107"/>
      <c r="VFY572" s="107"/>
      <c r="VFZ572" s="107"/>
      <c r="VGA572" s="107"/>
      <c r="VGB572" s="107"/>
      <c r="VGC572" s="107"/>
      <c r="VGD572" s="107"/>
      <c r="VGE572" s="107"/>
      <c r="VGF572" s="107"/>
      <c r="VGG572" s="107"/>
      <c r="VGH572" s="107"/>
      <c r="VGI572" s="107"/>
      <c r="VGJ572" s="107"/>
      <c r="VGK572" s="107"/>
      <c r="VGL572" s="107"/>
      <c r="VGM572" s="107"/>
      <c r="VGN572" s="107"/>
      <c r="VGO572" s="107"/>
      <c r="VGP572" s="107"/>
      <c r="VGQ572" s="107"/>
      <c r="VGR572" s="107"/>
      <c r="VGS572" s="107"/>
      <c r="VGT572" s="107"/>
      <c r="VGU572" s="107"/>
      <c r="VGV572" s="107"/>
      <c r="VGW572" s="107"/>
      <c r="VGX572" s="107"/>
      <c r="VGY572" s="107"/>
      <c r="VGZ572" s="107"/>
      <c r="VHA572" s="107"/>
      <c r="VHB572" s="107"/>
      <c r="VHC572" s="107"/>
      <c r="VHD572" s="107"/>
      <c r="VHE572" s="107"/>
      <c r="VHF572" s="107"/>
      <c r="VHG572" s="107"/>
      <c r="VHH572" s="107"/>
      <c r="VHI572" s="107"/>
      <c r="VHJ572" s="107"/>
      <c r="VHK572" s="107"/>
      <c r="VHL572" s="107"/>
      <c r="VHM572" s="107"/>
      <c r="VHN572" s="107"/>
      <c r="VHO572" s="107"/>
      <c r="VHP572" s="107"/>
      <c r="VHQ572" s="107"/>
      <c r="VHR572" s="107"/>
      <c r="VHS572" s="107"/>
      <c r="VHT572" s="107"/>
      <c r="VHU572" s="107"/>
      <c r="VHV572" s="107"/>
      <c r="VHW572" s="107"/>
      <c r="VHX572" s="107"/>
      <c r="VHY572" s="107"/>
      <c r="VHZ572" s="107"/>
      <c r="VIA572" s="107"/>
      <c r="VIB572" s="107"/>
      <c r="VIC572" s="107"/>
      <c r="VID572" s="107"/>
      <c r="VIE572" s="107"/>
      <c r="VIF572" s="107"/>
      <c r="VIG572" s="107"/>
      <c r="VIH572" s="107"/>
      <c r="VII572" s="107"/>
      <c r="VIJ572" s="107"/>
      <c r="VIK572" s="107"/>
      <c r="VIL572" s="107"/>
      <c r="VIM572" s="107"/>
      <c r="VIN572" s="107"/>
      <c r="VIO572" s="107"/>
      <c r="VIP572" s="107"/>
      <c r="VIQ572" s="107"/>
      <c r="VIR572" s="107"/>
      <c r="VIS572" s="107"/>
      <c r="VIT572" s="107"/>
      <c r="VIU572" s="107"/>
      <c r="VIV572" s="107"/>
      <c r="VIW572" s="107"/>
      <c r="VIX572" s="107"/>
      <c r="VIY572" s="107"/>
      <c r="VIZ572" s="107"/>
      <c r="VJA572" s="107"/>
      <c r="VJB572" s="107"/>
      <c r="VJC572" s="107"/>
      <c r="VJD572" s="107"/>
      <c r="VJE572" s="107"/>
      <c r="VJF572" s="107"/>
      <c r="VJG572" s="107"/>
      <c r="VJH572" s="107"/>
      <c r="VJI572" s="107"/>
      <c r="VJJ572" s="107"/>
      <c r="VJK572" s="107"/>
      <c r="VJL572" s="107"/>
      <c r="VJM572" s="107"/>
      <c r="VJN572" s="107"/>
      <c r="VJO572" s="107"/>
      <c r="VJP572" s="107"/>
      <c r="VJQ572" s="107"/>
      <c r="VJR572" s="107"/>
      <c r="VJS572" s="107"/>
      <c r="VJT572" s="107"/>
      <c r="VJU572" s="107"/>
      <c r="VJV572" s="107"/>
      <c r="VJW572" s="107"/>
      <c r="VJX572" s="107"/>
      <c r="VJY572" s="107"/>
      <c r="VJZ572" s="107"/>
      <c r="VKA572" s="107"/>
      <c r="VKB572" s="107"/>
      <c r="VKC572" s="107"/>
      <c r="VKD572" s="107"/>
      <c r="VKE572" s="107"/>
      <c r="VKF572" s="107"/>
      <c r="VKG572" s="107"/>
      <c r="VKH572" s="107"/>
      <c r="VKI572" s="107"/>
      <c r="VKJ572" s="107"/>
      <c r="VKK572" s="107"/>
      <c r="VKL572" s="107"/>
      <c r="VKM572" s="107"/>
      <c r="VKN572" s="107"/>
      <c r="VKO572" s="107"/>
      <c r="VKP572" s="107"/>
      <c r="VKQ572" s="107"/>
      <c r="VKR572" s="107"/>
      <c r="VKS572" s="107"/>
      <c r="VKT572" s="107"/>
      <c r="VKU572" s="107"/>
      <c r="VKV572" s="107"/>
      <c r="VKW572" s="107"/>
      <c r="VKX572" s="107"/>
      <c r="VKY572" s="107"/>
      <c r="VKZ572" s="107"/>
      <c r="VLA572" s="107"/>
      <c r="VLB572" s="107"/>
      <c r="VLC572" s="107"/>
      <c r="VLD572" s="107"/>
      <c r="VLE572" s="107"/>
      <c r="VLF572" s="107"/>
      <c r="VLG572" s="107"/>
      <c r="VLH572" s="107"/>
      <c r="VLI572" s="107"/>
      <c r="VLJ572" s="107"/>
      <c r="VLK572" s="107"/>
      <c r="VLL572" s="107"/>
      <c r="VLM572" s="107"/>
      <c r="VLN572" s="107"/>
      <c r="VLO572" s="107"/>
      <c r="VLP572" s="107"/>
      <c r="VLQ572" s="107"/>
      <c r="VLR572" s="107"/>
      <c r="VLS572" s="107"/>
      <c r="VLT572" s="107"/>
      <c r="VLU572" s="107"/>
      <c r="VLV572" s="107"/>
      <c r="VLW572" s="107"/>
      <c r="VLX572" s="107"/>
      <c r="VLY572" s="107"/>
      <c r="VLZ572" s="107"/>
      <c r="VMA572" s="107"/>
      <c r="VMB572" s="107"/>
      <c r="VMC572" s="107"/>
      <c r="VMD572" s="107"/>
      <c r="VME572" s="107"/>
      <c r="VMF572" s="107"/>
      <c r="VMG572" s="107"/>
      <c r="VMH572" s="107"/>
      <c r="VMI572" s="107"/>
      <c r="VMJ572" s="107"/>
      <c r="VMK572" s="107"/>
      <c r="VML572" s="107"/>
      <c r="VMM572" s="107"/>
      <c r="VMN572" s="107"/>
      <c r="VMO572" s="107"/>
      <c r="VMP572" s="107"/>
      <c r="VMQ572" s="107"/>
      <c r="VMR572" s="107"/>
      <c r="VMS572" s="107"/>
      <c r="VMT572" s="107"/>
      <c r="VMU572" s="107"/>
      <c r="VMV572" s="107"/>
      <c r="VMW572" s="107"/>
      <c r="VMX572" s="107"/>
      <c r="VMY572" s="107"/>
      <c r="VMZ572" s="107"/>
      <c r="VNA572" s="107"/>
      <c r="VNB572" s="107"/>
      <c r="VNC572" s="107"/>
      <c r="VND572" s="107"/>
      <c r="VNE572" s="107"/>
      <c r="VNF572" s="107"/>
      <c r="VNG572" s="107"/>
      <c r="VNH572" s="107"/>
      <c r="VNI572" s="107"/>
      <c r="VNJ572" s="107"/>
      <c r="VNK572" s="107"/>
      <c r="VNL572" s="107"/>
      <c r="VNM572" s="107"/>
      <c r="VNN572" s="107"/>
      <c r="VNO572" s="107"/>
      <c r="VNP572" s="107"/>
      <c r="VNQ572" s="107"/>
      <c r="VNR572" s="107"/>
      <c r="VNS572" s="107"/>
      <c r="VNT572" s="107"/>
      <c r="VNU572" s="107"/>
      <c r="VNV572" s="107"/>
      <c r="VNW572" s="107"/>
      <c r="VNX572" s="107"/>
      <c r="VNY572" s="107"/>
      <c r="VNZ572" s="107"/>
      <c r="VOA572" s="107"/>
      <c r="VOB572" s="107"/>
      <c r="VOC572" s="107"/>
      <c r="VOD572" s="107"/>
      <c r="VOE572" s="107"/>
      <c r="VOF572" s="107"/>
      <c r="VOG572" s="107"/>
      <c r="VOH572" s="107"/>
      <c r="VOI572" s="107"/>
      <c r="VOJ572" s="107"/>
      <c r="VOK572" s="107"/>
      <c r="VOL572" s="107"/>
      <c r="VOM572" s="107"/>
      <c r="VON572" s="107"/>
      <c r="VOO572" s="107"/>
      <c r="VOP572" s="107"/>
      <c r="VOQ572" s="107"/>
      <c r="VOR572" s="107"/>
      <c r="VOS572" s="107"/>
      <c r="VOT572" s="107"/>
      <c r="VOU572" s="107"/>
      <c r="VOV572" s="107"/>
      <c r="VOW572" s="107"/>
      <c r="VOX572" s="107"/>
      <c r="VOY572" s="107"/>
      <c r="VOZ572" s="107"/>
      <c r="VPA572" s="107"/>
      <c r="VPB572" s="107"/>
      <c r="VPC572" s="107"/>
      <c r="VPD572" s="107"/>
      <c r="VPE572" s="107"/>
      <c r="VPF572" s="107"/>
      <c r="VPG572" s="107"/>
      <c r="VPH572" s="107"/>
      <c r="VPI572" s="107"/>
      <c r="VPJ572" s="107"/>
      <c r="VPK572" s="107"/>
      <c r="VPL572" s="107"/>
      <c r="VPM572" s="107"/>
      <c r="VPN572" s="107"/>
      <c r="VPO572" s="107"/>
      <c r="VPP572" s="107"/>
      <c r="VPQ572" s="107"/>
      <c r="VPR572" s="107"/>
      <c r="VPS572" s="107"/>
      <c r="VPT572" s="107"/>
      <c r="VPU572" s="107"/>
      <c r="VPV572" s="107"/>
      <c r="VPW572" s="107"/>
      <c r="VPX572" s="107"/>
      <c r="VPY572" s="107"/>
      <c r="VPZ572" s="107"/>
      <c r="VQA572" s="107"/>
      <c r="VQB572" s="107"/>
      <c r="VQC572" s="107"/>
      <c r="VQD572" s="107"/>
      <c r="VQE572" s="107"/>
      <c r="VQF572" s="107"/>
      <c r="VQG572" s="107"/>
      <c r="VQH572" s="107"/>
      <c r="VQI572" s="107"/>
      <c r="VQJ572" s="107"/>
      <c r="VQK572" s="107"/>
      <c r="VQL572" s="107"/>
      <c r="VQM572" s="107"/>
      <c r="VQN572" s="107"/>
      <c r="VQO572" s="107"/>
      <c r="VQP572" s="107"/>
      <c r="VQQ572" s="107"/>
      <c r="VQR572" s="107"/>
      <c r="VQS572" s="107"/>
      <c r="VQT572" s="107"/>
      <c r="VQU572" s="107"/>
      <c r="VQV572" s="107"/>
      <c r="VQW572" s="107"/>
      <c r="VQX572" s="107"/>
      <c r="VQY572" s="107"/>
      <c r="VQZ572" s="107"/>
      <c r="VRA572" s="107"/>
      <c r="VRB572" s="107"/>
      <c r="VRC572" s="107"/>
      <c r="VRD572" s="107"/>
      <c r="VRE572" s="107"/>
      <c r="VRF572" s="107"/>
      <c r="VRG572" s="107"/>
      <c r="VRH572" s="107"/>
      <c r="VRI572" s="107"/>
      <c r="VRJ572" s="107"/>
      <c r="VRK572" s="107"/>
      <c r="VRL572" s="107"/>
      <c r="VRM572" s="107"/>
      <c r="VRN572" s="107"/>
      <c r="VRO572" s="107"/>
      <c r="VRP572" s="107"/>
      <c r="VRQ572" s="107"/>
      <c r="VRR572" s="107"/>
      <c r="VRS572" s="107"/>
      <c r="VRT572" s="107"/>
      <c r="VRU572" s="107"/>
      <c r="VRV572" s="107"/>
      <c r="VRW572" s="107"/>
      <c r="VRX572" s="107"/>
      <c r="VRY572" s="107"/>
      <c r="VRZ572" s="107"/>
      <c r="VSA572" s="107"/>
      <c r="VSB572" s="107"/>
      <c r="VSC572" s="107"/>
      <c r="VSD572" s="107"/>
      <c r="VSE572" s="107"/>
      <c r="VSF572" s="107"/>
      <c r="VSG572" s="107"/>
      <c r="VSH572" s="107"/>
      <c r="VSI572" s="107"/>
      <c r="VSJ572" s="107"/>
      <c r="VSK572" s="107"/>
      <c r="VSL572" s="107"/>
      <c r="VSM572" s="107"/>
      <c r="VSN572" s="107"/>
      <c r="VSO572" s="107"/>
      <c r="VSP572" s="107"/>
      <c r="VSQ572" s="107"/>
      <c r="VSR572" s="107"/>
      <c r="VSS572" s="107"/>
      <c r="VST572" s="107"/>
      <c r="VSU572" s="107"/>
      <c r="VSV572" s="107"/>
      <c r="VSW572" s="107"/>
      <c r="VSX572" s="107"/>
      <c r="VSY572" s="107"/>
      <c r="VSZ572" s="107"/>
      <c r="VTA572" s="107"/>
      <c r="VTB572" s="107"/>
      <c r="VTC572" s="107"/>
      <c r="VTD572" s="107"/>
      <c r="VTE572" s="107"/>
      <c r="VTF572" s="107"/>
      <c r="VTG572" s="107"/>
      <c r="VTH572" s="107"/>
      <c r="VTI572" s="107"/>
      <c r="VTJ572" s="107"/>
      <c r="VTK572" s="107"/>
      <c r="VTL572" s="107"/>
      <c r="VTM572" s="107"/>
      <c r="VTN572" s="107"/>
      <c r="VTO572" s="107"/>
      <c r="VTP572" s="107"/>
      <c r="VTQ572" s="107"/>
      <c r="VTR572" s="107"/>
      <c r="VTS572" s="107"/>
      <c r="VTT572" s="107"/>
      <c r="VTU572" s="107"/>
      <c r="VTV572" s="107"/>
      <c r="VTW572" s="107"/>
      <c r="VTX572" s="107"/>
      <c r="VTY572" s="107"/>
      <c r="VTZ572" s="107"/>
      <c r="VUA572" s="107"/>
      <c r="VUB572" s="107"/>
      <c r="VUC572" s="107"/>
      <c r="VUD572" s="107"/>
      <c r="VUE572" s="107"/>
      <c r="VUF572" s="107"/>
      <c r="VUG572" s="107"/>
      <c r="VUH572" s="107"/>
      <c r="VUI572" s="107"/>
      <c r="VUJ572" s="107"/>
      <c r="VUK572" s="107"/>
      <c r="VUL572" s="107"/>
      <c r="VUM572" s="107"/>
      <c r="VUN572" s="107"/>
      <c r="VUO572" s="107"/>
      <c r="VUP572" s="107"/>
      <c r="VUQ572" s="107"/>
      <c r="VUR572" s="107"/>
      <c r="VUS572" s="107"/>
      <c r="VUT572" s="107"/>
      <c r="VUU572" s="107"/>
      <c r="VUV572" s="107"/>
      <c r="VUW572" s="107"/>
      <c r="VUX572" s="107"/>
      <c r="VUY572" s="107"/>
      <c r="VUZ572" s="107"/>
      <c r="VVA572" s="107"/>
      <c r="VVB572" s="107"/>
      <c r="VVC572" s="107"/>
      <c r="VVD572" s="107"/>
      <c r="VVE572" s="107"/>
      <c r="VVF572" s="107"/>
      <c r="VVG572" s="107"/>
      <c r="VVH572" s="107"/>
      <c r="VVI572" s="107"/>
      <c r="VVJ572" s="107"/>
      <c r="VVK572" s="107"/>
      <c r="VVL572" s="107"/>
      <c r="VVM572" s="107"/>
      <c r="VVN572" s="107"/>
      <c r="VVO572" s="107"/>
      <c r="VVP572" s="107"/>
      <c r="VVQ572" s="107"/>
      <c r="VVR572" s="107"/>
      <c r="VVS572" s="107"/>
      <c r="VVT572" s="107"/>
      <c r="VVU572" s="107"/>
      <c r="VVV572" s="107"/>
      <c r="VVW572" s="107"/>
      <c r="VVX572" s="107"/>
      <c r="VVY572" s="107"/>
      <c r="VVZ572" s="107"/>
      <c r="VWA572" s="107"/>
      <c r="VWB572" s="107"/>
      <c r="VWC572" s="107"/>
      <c r="VWD572" s="107"/>
      <c r="VWE572" s="107"/>
      <c r="VWF572" s="107"/>
      <c r="VWG572" s="107"/>
      <c r="VWH572" s="107"/>
      <c r="VWI572" s="107"/>
      <c r="VWJ572" s="107"/>
      <c r="VWK572" s="107"/>
      <c r="VWL572" s="107"/>
      <c r="VWM572" s="107"/>
      <c r="VWN572" s="107"/>
      <c r="VWO572" s="107"/>
      <c r="VWP572" s="107"/>
      <c r="VWQ572" s="107"/>
      <c r="VWR572" s="107"/>
      <c r="VWS572" s="107"/>
      <c r="VWT572" s="107"/>
      <c r="VWU572" s="107"/>
      <c r="VWV572" s="107"/>
      <c r="VWW572" s="107"/>
      <c r="VWX572" s="107"/>
      <c r="VWY572" s="107"/>
      <c r="VWZ572" s="107"/>
      <c r="VXA572" s="107"/>
      <c r="VXB572" s="107"/>
      <c r="VXC572" s="107"/>
      <c r="VXD572" s="107"/>
      <c r="VXE572" s="107"/>
      <c r="VXF572" s="107"/>
      <c r="VXG572" s="107"/>
      <c r="VXH572" s="107"/>
      <c r="VXI572" s="107"/>
      <c r="VXJ572" s="107"/>
      <c r="VXK572" s="107"/>
      <c r="VXL572" s="107"/>
      <c r="VXM572" s="107"/>
      <c r="VXN572" s="107"/>
      <c r="VXO572" s="107"/>
      <c r="VXP572" s="107"/>
      <c r="VXQ572" s="107"/>
      <c r="VXR572" s="107"/>
      <c r="VXS572" s="107"/>
      <c r="VXT572" s="107"/>
      <c r="VXU572" s="107"/>
      <c r="VXV572" s="107"/>
      <c r="VXW572" s="107"/>
      <c r="VXX572" s="107"/>
      <c r="VXY572" s="107"/>
      <c r="VXZ572" s="107"/>
      <c r="VYA572" s="107"/>
      <c r="VYB572" s="107"/>
      <c r="VYC572" s="107"/>
      <c r="VYD572" s="107"/>
      <c r="VYE572" s="107"/>
      <c r="VYF572" s="107"/>
      <c r="VYG572" s="107"/>
      <c r="VYH572" s="107"/>
      <c r="VYI572" s="107"/>
      <c r="VYJ572" s="107"/>
      <c r="VYK572" s="107"/>
      <c r="VYL572" s="107"/>
      <c r="VYM572" s="107"/>
      <c r="VYN572" s="107"/>
      <c r="VYO572" s="107"/>
      <c r="VYP572" s="107"/>
      <c r="VYQ572" s="107"/>
      <c r="VYR572" s="107"/>
      <c r="VYS572" s="107"/>
      <c r="VYT572" s="107"/>
      <c r="VYU572" s="107"/>
      <c r="VYV572" s="107"/>
      <c r="VYW572" s="107"/>
      <c r="VYX572" s="107"/>
      <c r="VYY572" s="107"/>
      <c r="VYZ572" s="107"/>
      <c r="VZA572" s="107"/>
      <c r="VZB572" s="107"/>
      <c r="VZC572" s="107"/>
      <c r="VZD572" s="107"/>
      <c r="VZE572" s="107"/>
      <c r="VZF572" s="107"/>
      <c r="VZG572" s="107"/>
      <c r="VZH572" s="107"/>
      <c r="VZI572" s="107"/>
      <c r="VZJ572" s="107"/>
      <c r="VZK572" s="107"/>
      <c r="VZL572" s="107"/>
      <c r="VZM572" s="107"/>
      <c r="VZN572" s="107"/>
      <c r="VZO572" s="107"/>
      <c r="VZP572" s="107"/>
      <c r="VZQ572" s="107"/>
      <c r="VZR572" s="107"/>
      <c r="VZS572" s="107"/>
      <c r="VZT572" s="107"/>
      <c r="VZU572" s="107"/>
      <c r="VZV572" s="107"/>
      <c r="VZW572" s="107"/>
      <c r="VZX572" s="107"/>
      <c r="VZY572" s="107"/>
      <c r="VZZ572" s="107"/>
      <c r="WAA572" s="107"/>
      <c r="WAB572" s="107"/>
      <c r="WAC572" s="107"/>
      <c r="WAD572" s="107"/>
      <c r="WAE572" s="107"/>
      <c r="WAF572" s="107"/>
      <c r="WAG572" s="107"/>
      <c r="WAH572" s="107"/>
      <c r="WAI572" s="107"/>
      <c r="WAJ572" s="107"/>
      <c r="WAK572" s="107"/>
      <c r="WAL572" s="107"/>
      <c r="WAM572" s="107"/>
      <c r="WAN572" s="107"/>
      <c r="WAO572" s="107"/>
      <c r="WAP572" s="107"/>
      <c r="WAQ572" s="107"/>
      <c r="WAR572" s="107"/>
      <c r="WAS572" s="107"/>
      <c r="WAT572" s="107"/>
      <c r="WAU572" s="107"/>
      <c r="WAV572" s="107"/>
      <c r="WAW572" s="107"/>
      <c r="WAX572" s="107"/>
      <c r="WAY572" s="107"/>
      <c r="WAZ572" s="107"/>
      <c r="WBA572" s="107"/>
      <c r="WBB572" s="107"/>
      <c r="WBC572" s="107"/>
      <c r="WBD572" s="107"/>
      <c r="WBE572" s="107"/>
      <c r="WBF572" s="107"/>
      <c r="WBG572" s="107"/>
      <c r="WBH572" s="107"/>
      <c r="WBI572" s="107"/>
      <c r="WBJ572" s="107"/>
      <c r="WBK572" s="107"/>
      <c r="WBL572" s="107"/>
      <c r="WBM572" s="107"/>
      <c r="WBN572" s="107"/>
      <c r="WBO572" s="107"/>
      <c r="WBP572" s="107"/>
      <c r="WBQ572" s="107"/>
      <c r="WBR572" s="107"/>
      <c r="WBS572" s="107"/>
      <c r="WBT572" s="107"/>
      <c r="WBU572" s="107"/>
      <c r="WBV572" s="107"/>
      <c r="WBW572" s="107"/>
      <c r="WBX572" s="107"/>
      <c r="WBY572" s="107"/>
      <c r="WBZ572" s="107"/>
      <c r="WCA572" s="107"/>
      <c r="WCB572" s="107"/>
      <c r="WCC572" s="107"/>
      <c r="WCD572" s="107"/>
      <c r="WCE572" s="107"/>
      <c r="WCF572" s="107"/>
      <c r="WCG572" s="107"/>
      <c r="WCH572" s="107"/>
      <c r="WCI572" s="107"/>
      <c r="WCJ572" s="107"/>
      <c r="WCK572" s="107"/>
      <c r="WCL572" s="107"/>
      <c r="WCM572" s="107"/>
      <c r="WCN572" s="107"/>
      <c r="WCO572" s="107"/>
      <c r="WCP572" s="107"/>
      <c r="WCQ572" s="107"/>
      <c r="WCR572" s="107"/>
      <c r="WCS572" s="107"/>
      <c r="WCT572" s="107"/>
      <c r="WCU572" s="107"/>
      <c r="WCV572" s="107"/>
      <c r="WCW572" s="107"/>
      <c r="WCX572" s="107"/>
      <c r="WCY572" s="107"/>
      <c r="WCZ572" s="107"/>
      <c r="WDA572" s="107"/>
      <c r="WDB572" s="107"/>
      <c r="WDC572" s="107"/>
      <c r="WDD572" s="107"/>
      <c r="WDE572" s="107"/>
      <c r="WDF572" s="107"/>
      <c r="WDG572" s="107"/>
      <c r="WDH572" s="107"/>
      <c r="WDI572" s="107"/>
      <c r="WDJ572" s="107"/>
      <c r="WDK572" s="107"/>
      <c r="WDL572" s="107"/>
      <c r="WDM572" s="107"/>
      <c r="WDN572" s="107"/>
      <c r="WDO572" s="107"/>
      <c r="WDP572" s="107"/>
      <c r="WDQ572" s="107"/>
      <c r="WDR572" s="107"/>
      <c r="WDS572" s="107"/>
      <c r="WDT572" s="107"/>
      <c r="WDU572" s="107"/>
      <c r="WDV572" s="107"/>
      <c r="WDW572" s="107"/>
      <c r="WDX572" s="107"/>
      <c r="WDY572" s="107"/>
      <c r="WDZ572" s="107"/>
      <c r="WEA572" s="107"/>
      <c r="WEB572" s="107"/>
      <c r="WEC572" s="107"/>
      <c r="WED572" s="107"/>
      <c r="WEE572" s="107"/>
      <c r="WEF572" s="107"/>
      <c r="WEG572" s="107"/>
      <c r="WEH572" s="107"/>
      <c r="WEI572" s="107"/>
      <c r="WEJ572" s="107"/>
      <c r="WEK572" s="107"/>
      <c r="WEL572" s="107"/>
      <c r="WEM572" s="107"/>
      <c r="WEN572" s="107"/>
      <c r="WEO572" s="107"/>
      <c r="WEP572" s="107"/>
      <c r="WEQ572" s="107"/>
      <c r="WER572" s="107"/>
      <c r="WES572" s="107"/>
      <c r="WET572" s="107"/>
      <c r="WEU572" s="107"/>
      <c r="WEV572" s="107"/>
      <c r="WEW572" s="107"/>
      <c r="WEX572" s="107"/>
      <c r="WEY572" s="107"/>
      <c r="WEZ572" s="107"/>
      <c r="WFA572" s="107"/>
      <c r="WFB572" s="107"/>
      <c r="WFC572" s="107"/>
      <c r="WFD572" s="107"/>
      <c r="WFE572" s="107"/>
      <c r="WFF572" s="107"/>
      <c r="WFG572" s="107"/>
      <c r="WFH572" s="107"/>
      <c r="WFI572" s="107"/>
      <c r="WFJ572" s="107"/>
      <c r="WFK572" s="107"/>
      <c r="WFL572" s="107"/>
      <c r="WFM572" s="107"/>
      <c r="WFN572" s="107"/>
      <c r="WFO572" s="107"/>
      <c r="WFP572" s="107"/>
      <c r="WFQ572" s="107"/>
      <c r="WFR572" s="107"/>
      <c r="WFS572" s="107"/>
      <c r="WFT572" s="107"/>
      <c r="WFU572" s="107"/>
      <c r="WFV572" s="107"/>
      <c r="WFW572" s="107"/>
      <c r="WFX572" s="107"/>
      <c r="WFY572" s="107"/>
      <c r="WFZ572" s="107"/>
      <c r="WGA572" s="107"/>
      <c r="WGB572" s="107"/>
      <c r="WGC572" s="107"/>
      <c r="WGD572" s="107"/>
      <c r="WGE572" s="107"/>
      <c r="WGF572" s="107"/>
      <c r="WGG572" s="107"/>
      <c r="WGH572" s="107"/>
      <c r="WGI572" s="107"/>
      <c r="WGJ572" s="107"/>
      <c r="WGK572" s="107"/>
      <c r="WGL572" s="107"/>
      <c r="WGM572" s="107"/>
      <c r="WGN572" s="107"/>
      <c r="WGO572" s="107"/>
      <c r="WGP572" s="107"/>
      <c r="WGQ572" s="107"/>
      <c r="WGR572" s="107"/>
      <c r="WGS572" s="107"/>
      <c r="WGT572" s="107"/>
      <c r="WGU572" s="107"/>
      <c r="WGV572" s="107"/>
      <c r="WGW572" s="107"/>
      <c r="WGX572" s="107"/>
      <c r="WGY572" s="107"/>
      <c r="WGZ572" s="107"/>
      <c r="WHA572" s="107"/>
      <c r="WHB572" s="107"/>
      <c r="WHC572" s="107"/>
      <c r="WHD572" s="107"/>
      <c r="WHE572" s="107"/>
      <c r="WHF572" s="107"/>
      <c r="WHG572" s="107"/>
      <c r="WHH572" s="107"/>
      <c r="WHI572" s="107"/>
      <c r="WHJ572" s="107"/>
      <c r="WHK572" s="107"/>
      <c r="WHL572" s="107"/>
      <c r="WHM572" s="107"/>
      <c r="WHN572" s="107"/>
      <c r="WHO572" s="107"/>
      <c r="WHP572" s="107"/>
      <c r="WHQ572" s="107"/>
      <c r="WHR572" s="107"/>
      <c r="WHS572" s="107"/>
      <c r="WHT572" s="107"/>
      <c r="WHU572" s="107"/>
      <c r="WHV572" s="107"/>
      <c r="WHW572" s="107"/>
      <c r="WHX572" s="107"/>
      <c r="WHY572" s="107"/>
      <c r="WHZ572" s="107"/>
      <c r="WIA572" s="107"/>
      <c r="WIB572" s="107"/>
      <c r="WIC572" s="107"/>
      <c r="WID572" s="107"/>
      <c r="WIE572" s="107"/>
      <c r="WIF572" s="107"/>
      <c r="WIG572" s="107"/>
      <c r="WIH572" s="107"/>
      <c r="WII572" s="107"/>
      <c r="WIJ572" s="107"/>
      <c r="WIK572" s="107"/>
      <c r="WIL572" s="107"/>
      <c r="WIM572" s="107"/>
      <c r="WIN572" s="107"/>
      <c r="WIO572" s="107"/>
      <c r="WIP572" s="107"/>
      <c r="WIQ572" s="107"/>
      <c r="WIR572" s="107"/>
      <c r="WIS572" s="107"/>
      <c r="WIT572" s="107"/>
      <c r="WIU572" s="107"/>
      <c r="WIV572" s="107"/>
      <c r="WIW572" s="107"/>
      <c r="WIX572" s="107"/>
      <c r="WIY572" s="107"/>
      <c r="WIZ572" s="107"/>
      <c r="WJA572" s="107"/>
      <c r="WJB572" s="107"/>
      <c r="WJC572" s="107"/>
      <c r="WJD572" s="107"/>
      <c r="WJE572" s="107"/>
      <c r="WJF572" s="107"/>
      <c r="WJG572" s="107"/>
      <c r="WJH572" s="107"/>
      <c r="WJI572" s="107"/>
      <c r="WJJ572" s="107"/>
      <c r="WJK572" s="107"/>
      <c r="WJL572" s="107"/>
      <c r="WJM572" s="107"/>
      <c r="WJN572" s="107"/>
      <c r="WJO572" s="107"/>
      <c r="WJP572" s="107"/>
      <c r="WJQ572" s="107"/>
      <c r="WJR572" s="107"/>
      <c r="WJS572" s="107"/>
      <c r="WJT572" s="107"/>
      <c r="WJU572" s="107"/>
      <c r="WJV572" s="107"/>
      <c r="WJW572" s="107"/>
      <c r="WJX572" s="107"/>
      <c r="WJY572" s="107"/>
      <c r="WJZ572" s="107"/>
      <c r="WKA572" s="107"/>
      <c r="WKB572" s="107"/>
      <c r="WKC572" s="107"/>
      <c r="WKD572" s="107"/>
      <c r="WKE572" s="107"/>
      <c r="WKF572" s="107"/>
      <c r="WKG572" s="107"/>
      <c r="WKH572" s="107"/>
      <c r="WKI572" s="107"/>
      <c r="WKJ572" s="107"/>
      <c r="WKK572" s="107"/>
      <c r="WKL572" s="107"/>
      <c r="WKM572" s="107"/>
      <c r="WKN572" s="107"/>
      <c r="WKO572" s="107"/>
      <c r="WKP572" s="107"/>
      <c r="WKQ572" s="107"/>
      <c r="WKR572" s="107"/>
      <c r="WKS572" s="107"/>
      <c r="WKT572" s="107"/>
      <c r="WKU572" s="107"/>
      <c r="WKV572" s="107"/>
      <c r="WKW572" s="107"/>
      <c r="WKX572" s="107"/>
      <c r="WKY572" s="107"/>
      <c r="WKZ572" s="107"/>
      <c r="WLA572" s="107"/>
      <c r="WLB572" s="107"/>
      <c r="WLC572" s="107"/>
      <c r="WLD572" s="107"/>
      <c r="WLE572" s="107"/>
      <c r="WLF572" s="107"/>
      <c r="WLG572" s="107"/>
      <c r="WLH572" s="107"/>
      <c r="WLI572" s="107"/>
      <c r="WLJ572" s="107"/>
      <c r="WLK572" s="107"/>
      <c r="WLL572" s="107"/>
      <c r="WLM572" s="107"/>
      <c r="WLN572" s="107"/>
      <c r="WLO572" s="107"/>
      <c r="WLP572" s="107"/>
      <c r="WLQ572" s="107"/>
      <c r="WLR572" s="107"/>
      <c r="WLS572" s="107"/>
      <c r="WLT572" s="107"/>
      <c r="WLU572" s="107"/>
      <c r="WLV572" s="107"/>
      <c r="WLW572" s="107"/>
      <c r="WLX572" s="107"/>
      <c r="WLY572" s="107"/>
      <c r="WLZ572" s="107"/>
      <c r="WMA572" s="107"/>
      <c r="WMB572" s="107"/>
      <c r="WMC572" s="107"/>
      <c r="WMD572" s="107"/>
      <c r="WME572" s="107"/>
      <c r="WMF572" s="107"/>
      <c r="WMG572" s="107"/>
      <c r="WMH572" s="107"/>
      <c r="WMI572" s="107"/>
      <c r="WMJ572" s="107"/>
      <c r="WMK572" s="107"/>
      <c r="WML572" s="107"/>
      <c r="WMM572" s="107"/>
      <c r="WMN572" s="107"/>
      <c r="WMO572" s="107"/>
      <c r="WMP572" s="107"/>
      <c r="WMQ572" s="107"/>
      <c r="WMR572" s="107"/>
      <c r="WMS572" s="107"/>
      <c r="WMT572" s="107"/>
      <c r="WMU572" s="107"/>
      <c r="WMV572" s="107"/>
      <c r="WMW572" s="107"/>
      <c r="WMX572" s="107"/>
      <c r="WMY572" s="107"/>
      <c r="WMZ572" s="107"/>
      <c r="WNA572" s="107"/>
      <c r="WNB572" s="107"/>
      <c r="WNC572" s="107"/>
      <c r="WND572" s="107"/>
      <c r="WNE572" s="107"/>
      <c r="WNF572" s="107"/>
      <c r="WNG572" s="107"/>
      <c r="WNH572" s="107"/>
      <c r="WNI572" s="107"/>
      <c r="WNJ572" s="107"/>
      <c r="WNK572" s="107"/>
      <c r="WNL572" s="107"/>
      <c r="WNM572" s="107"/>
      <c r="WNN572" s="107"/>
      <c r="WNO572" s="107"/>
      <c r="WNP572" s="107"/>
      <c r="WNQ572" s="107"/>
      <c r="WNR572" s="107"/>
      <c r="WNS572" s="107"/>
      <c r="WNT572" s="107"/>
      <c r="WNU572" s="107"/>
      <c r="WNV572" s="107"/>
      <c r="WNW572" s="107"/>
      <c r="WNX572" s="107"/>
      <c r="WNY572" s="107"/>
      <c r="WNZ572" s="107"/>
      <c r="WOA572" s="107"/>
      <c r="WOB572" s="107"/>
      <c r="WOC572" s="107"/>
      <c r="WOD572" s="107"/>
      <c r="WOE572" s="107"/>
      <c r="WOF572" s="107"/>
      <c r="WOG572" s="107"/>
      <c r="WOH572" s="107"/>
      <c r="WOI572" s="107"/>
      <c r="WOJ572" s="107"/>
      <c r="WOK572" s="107"/>
      <c r="WOL572" s="107"/>
      <c r="WOM572" s="107"/>
      <c r="WON572" s="107"/>
      <c r="WOO572" s="107"/>
      <c r="WOP572" s="107"/>
      <c r="WOQ572" s="107"/>
      <c r="WOR572" s="107"/>
      <c r="WOS572" s="107"/>
      <c r="WOT572" s="107"/>
      <c r="WOU572" s="107"/>
      <c r="WOV572" s="107"/>
      <c r="WOW572" s="107"/>
      <c r="WOX572" s="107"/>
      <c r="WOY572" s="107"/>
      <c r="WOZ572" s="107"/>
      <c r="WPA572" s="107"/>
      <c r="WPB572" s="107"/>
      <c r="WPC572" s="107"/>
      <c r="WPD572" s="107"/>
      <c r="WPE572" s="107"/>
      <c r="WPF572" s="107"/>
      <c r="WPG572" s="107"/>
      <c r="WPH572" s="107"/>
      <c r="WPI572" s="107"/>
      <c r="WPJ572" s="107"/>
      <c r="WPK572" s="107"/>
      <c r="WPL572" s="107"/>
      <c r="WPM572" s="107"/>
      <c r="WPN572" s="107"/>
      <c r="WPO572" s="107"/>
      <c r="WPP572" s="107"/>
      <c r="WPQ572" s="107"/>
      <c r="WPR572" s="107"/>
      <c r="WPS572" s="107"/>
      <c r="WPT572" s="107"/>
      <c r="WPU572" s="107"/>
      <c r="WPV572" s="107"/>
      <c r="WPW572" s="107"/>
      <c r="WPX572" s="107"/>
      <c r="WPY572" s="107"/>
      <c r="WPZ572" s="107"/>
      <c r="WQA572" s="107"/>
      <c r="WQB572" s="107"/>
      <c r="WQC572" s="107"/>
      <c r="WQD572" s="107"/>
      <c r="WQE572" s="107"/>
      <c r="WQF572" s="107"/>
      <c r="WQG572" s="107"/>
      <c r="WQH572" s="107"/>
      <c r="WQI572" s="107"/>
      <c r="WQJ572" s="107"/>
      <c r="WQK572" s="107"/>
      <c r="WQL572" s="107"/>
      <c r="WQM572" s="107"/>
      <c r="WQN572" s="107"/>
      <c r="WQO572" s="107"/>
      <c r="WQP572" s="107"/>
      <c r="WQQ572" s="107"/>
      <c r="WQR572" s="107"/>
      <c r="WQS572" s="107"/>
      <c r="WQT572" s="107"/>
      <c r="WQU572" s="107"/>
      <c r="WQV572" s="107"/>
      <c r="WQW572" s="107"/>
      <c r="WQX572" s="107"/>
      <c r="WQY572" s="107"/>
      <c r="WQZ572" s="107"/>
      <c r="WRA572" s="107"/>
      <c r="WRB572" s="107"/>
      <c r="WRC572" s="107"/>
      <c r="WRD572" s="107"/>
      <c r="WRE572" s="107"/>
      <c r="WRF572" s="107"/>
      <c r="WRG572" s="107"/>
      <c r="WRH572" s="107"/>
      <c r="WRI572" s="107"/>
      <c r="WRJ572" s="107"/>
      <c r="WRK572" s="107"/>
      <c r="WRL572" s="107"/>
      <c r="WRM572" s="107"/>
      <c r="WRN572" s="107"/>
      <c r="WRO572" s="107"/>
      <c r="WRP572" s="107"/>
      <c r="WRQ572" s="107"/>
      <c r="WRR572" s="107"/>
      <c r="WRS572" s="107"/>
      <c r="WRT572" s="107"/>
      <c r="WRU572" s="107"/>
      <c r="WRV572" s="107"/>
      <c r="WRW572" s="107"/>
      <c r="WRX572" s="107"/>
      <c r="WRY572" s="107"/>
      <c r="WRZ572" s="107"/>
      <c r="WSA572" s="107"/>
      <c r="WSB572" s="107"/>
      <c r="WSC572" s="107"/>
      <c r="WSD572" s="107"/>
      <c r="WSE572" s="107"/>
      <c r="WSF572" s="107"/>
      <c r="WSG572" s="107"/>
      <c r="WSH572" s="107"/>
      <c r="WSI572" s="107"/>
      <c r="WSJ572" s="107"/>
      <c r="WSK572" s="107"/>
      <c r="WSL572" s="107"/>
      <c r="WSM572" s="107"/>
      <c r="WSN572" s="107"/>
      <c r="WSO572" s="107"/>
      <c r="WSP572" s="107"/>
      <c r="WSQ572" s="107"/>
      <c r="WSR572" s="107"/>
      <c r="WSS572" s="107"/>
      <c r="WST572" s="107"/>
      <c r="WSU572" s="107"/>
      <c r="WSV572" s="107"/>
      <c r="WSW572" s="107"/>
      <c r="WSX572" s="107"/>
      <c r="WSY572" s="107"/>
      <c r="WSZ572" s="107"/>
      <c r="WTA572" s="107"/>
      <c r="WTB572" s="107"/>
      <c r="WTC572" s="107"/>
      <c r="WTD572" s="107"/>
      <c r="WTE572" s="107"/>
      <c r="WTF572" s="107"/>
      <c r="WTG572" s="107"/>
      <c r="WTH572" s="107"/>
      <c r="WTI572" s="107"/>
      <c r="WTJ572" s="107"/>
      <c r="WTK572" s="107"/>
      <c r="WTL572" s="107"/>
      <c r="WTM572" s="107"/>
      <c r="WTN572" s="107"/>
      <c r="WTO572" s="107"/>
      <c r="WTP572" s="107"/>
      <c r="WTQ572" s="107"/>
      <c r="WTR572" s="107"/>
      <c r="WTS572" s="107"/>
      <c r="WTT572" s="107"/>
      <c r="WTU572" s="107"/>
      <c r="WTV572" s="107"/>
      <c r="WTW572" s="107"/>
      <c r="WTX572" s="107"/>
      <c r="WTY572" s="107"/>
      <c r="WTZ572" s="107"/>
      <c r="WUA572" s="107"/>
      <c r="WUB572" s="107"/>
      <c r="WUC572" s="107"/>
      <c r="WUD572" s="107"/>
      <c r="WUE572" s="107"/>
      <c r="WUF572" s="107"/>
      <c r="WUG572" s="107"/>
      <c r="WUH572" s="107"/>
      <c r="WUI572" s="107"/>
      <c r="WUJ572" s="107"/>
      <c r="WUK572" s="107"/>
      <c r="WUL572" s="107"/>
      <c r="WUM572" s="107"/>
      <c r="WUN572" s="107"/>
      <c r="WUO572" s="107"/>
      <c r="WUP572" s="107"/>
      <c r="WUQ572" s="107"/>
      <c r="WUR572" s="107"/>
      <c r="WUS572" s="107"/>
      <c r="WUT572" s="107"/>
      <c r="WUU572" s="107"/>
      <c r="WUV572" s="107"/>
      <c r="WUW572" s="107"/>
      <c r="WUX572" s="107"/>
      <c r="WUY572" s="107"/>
      <c r="WUZ572" s="107"/>
      <c r="WVA572" s="107"/>
      <c r="WVB572" s="107"/>
      <c r="WVC572" s="107"/>
      <c r="WVD572" s="107"/>
      <c r="WVE572" s="107"/>
      <c r="WVF572" s="107"/>
      <c r="WVG572" s="107"/>
      <c r="WVH572" s="107"/>
      <c r="WVI572" s="107"/>
      <c r="WVJ572" s="107"/>
      <c r="WVK572" s="107"/>
      <c r="WVL572" s="107"/>
      <c r="WVM572" s="107"/>
      <c r="WVN572" s="107"/>
      <c r="WVO572" s="107"/>
      <c r="WVP572" s="107"/>
      <c r="WVQ572" s="107"/>
      <c r="WVR572" s="107"/>
      <c r="WVS572" s="107"/>
      <c r="WVT572" s="107"/>
      <c r="WVU572" s="107"/>
      <c r="WVV572" s="107"/>
      <c r="WVW572" s="107"/>
      <c r="WVX572" s="107"/>
      <c r="WVY572" s="107"/>
      <c r="WVZ572" s="107"/>
      <c r="WWA572" s="107"/>
      <c r="WWB572" s="107"/>
      <c r="WWC572" s="107"/>
      <c r="WWD572" s="107"/>
      <c r="WWE572" s="107"/>
      <c r="WWF572" s="107"/>
      <c r="WWG572" s="107"/>
      <c r="WWH572" s="107"/>
      <c r="WWI572" s="107"/>
      <c r="WWJ572" s="107"/>
      <c r="WWK572" s="107"/>
      <c r="WWL572" s="107"/>
      <c r="WWM572" s="107"/>
      <c r="WWN572" s="107"/>
      <c r="WWO572" s="107"/>
      <c r="WWP572" s="107"/>
      <c r="WWQ572" s="107"/>
      <c r="WWR572" s="107"/>
      <c r="WWS572" s="107"/>
      <c r="WWT572" s="107"/>
      <c r="WWU572" s="107"/>
      <c r="WWV572" s="107"/>
      <c r="WWW572" s="107"/>
      <c r="WWX572" s="107"/>
      <c r="WWY572" s="107"/>
      <c r="WWZ572" s="107"/>
      <c r="WXA572" s="107"/>
      <c r="WXB572" s="107"/>
      <c r="WXC572" s="107"/>
      <c r="WXD572" s="107"/>
      <c r="WXE572" s="107"/>
      <c r="WXF572" s="107"/>
      <c r="WXG572" s="107"/>
      <c r="WXH572" s="107"/>
      <c r="WXI572" s="107"/>
      <c r="WXJ572" s="107"/>
      <c r="WXK572" s="107"/>
      <c r="WXL572" s="107"/>
      <c r="WXM572" s="107"/>
      <c r="WXN572" s="107"/>
      <c r="WXO572" s="107"/>
      <c r="WXP572" s="107"/>
      <c r="WXQ572" s="107"/>
      <c r="WXR572" s="107"/>
      <c r="WXS572" s="107"/>
      <c r="WXT572" s="107"/>
      <c r="WXU572" s="107"/>
      <c r="WXV572" s="107"/>
      <c r="WXW572" s="107"/>
      <c r="WXX572" s="107"/>
      <c r="WXY572" s="107"/>
      <c r="WXZ572" s="107"/>
      <c r="WYA572" s="107"/>
      <c r="WYB572" s="107"/>
      <c r="WYC572" s="107"/>
      <c r="WYD572" s="107"/>
      <c r="WYE572" s="107"/>
      <c r="WYF572" s="107"/>
      <c r="WYG572" s="107"/>
      <c r="WYH572" s="107"/>
      <c r="WYI572" s="107"/>
      <c r="WYJ572" s="107"/>
      <c r="WYK572" s="107"/>
      <c r="WYL572" s="107"/>
      <c r="WYM572" s="107"/>
      <c r="WYN572" s="107"/>
      <c r="WYO572" s="107"/>
      <c r="WYP572" s="107"/>
      <c r="WYQ572" s="107"/>
      <c r="WYR572" s="107"/>
      <c r="WYS572" s="107"/>
      <c r="WYT572" s="107"/>
      <c r="WYU572" s="107"/>
      <c r="WYV572" s="107"/>
      <c r="WYW572" s="107"/>
      <c r="WYX572" s="107"/>
      <c r="WYY572" s="107"/>
      <c r="WYZ572" s="107"/>
      <c r="WZA572" s="107"/>
      <c r="WZB572" s="107"/>
      <c r="WZC572" s="107"/>
      <c r="WZD572" s="107"/>
      <c r="WZE572" s="107"/>
      <c r="WZF572" s="107"/>
      <c r="WZG572" s="107"/>
      <c r="WZH572" s="107"/>
      <c r="WZI572" s="107"/>
      <c r="WZJ572" s="107"/>
      <c r="WZK572" s="107"/>
      <c r="WZL572" s="107"/>
      <c r="WZM572" s="107"/>
      <c r="WZN572" s="107"/>
      <c r="WZO572" s="107"/>
      <c r="WZP572" s="107"/>
      <c r="WZQ572" s="107"/>
      <c r="WZR572" s="107"/>
      <c r="WZS572" s="107"/>
      <c r="WZT572" s="107"/>
      <c r="WZU572" s="107"/>
      <c r="WZV572" s="107"/>
      <c r="WZW572" s="107"/>
      <c r="WZX572" s="107"/>
      <c r="WZY572" s="107"/>
      <c r="WZZ572" s="107"/>
      <c r="XAA572" s="107"/>
      <c r="XAB572" s="107"/>
      <c r="XAC572" s="107"/>
      <c r="XAD572" s="107"/>
      <c r="XAE572" s="107"/>
      <c r="XAF572" s="107"/>
      <c r="XAG572" s="107"/>
      <c r="XAH572" s="107"/>
      <c r="XAI572" s="107"/>
      <c r="XAJ572" s="107"/>
      <c r="XAK572" s="107"/>
      <c r="XAL572" s="107"/>
      <c r="XAM572" s="107"/>
      <c r="XAN572" s="107"/>
      <c r="XAO572" s="107"/>
      <c r="XAP572" s="107"/>
      <c r="XAQ572" s="107"/>
      <c r="XAR572" s="107"/>
      <c r="XAS572" s="107"/>
      <c r="XAT572" s="107"/>
      <c r="XAU572" s="107"/>
      <c r="XAV572" s="107"/>
      <c r="XAW572" s="107"/>
      <c r="XAX572" s="107"/>
      <c r="XAY572" s="107"/>
      <c r="XAZ572" s="107"/>
      <c r="XBA572" s="107"/>
      <c r="XBB572" s="107"/>
      <c r="XBC572" s="107"/>
      <c r="XBD572" s="107"/>
      <c r="XBE572" s="107"/>
      <c r="XBF572" s="107"/>
      <c r="XBG572" s="107"/>
      <c r="XBH572" s="107"/>
      <c r="XBI572" s="107"/>
      <c r="XBJ572" s="107"/>
      <c r="XBK572" s="107"/>
      <c r="XBL572" s="107"/>
      <c r="XBM572" s="107"/>
      <c r="XBN572" s="107"/>
      <c r="XBO572" s="107"/>
      <c r="XBP572" s="107"/>
      <c r="XBQ572" s="107"/>
      <c r="XBR572" s="107"/>
      <c r="XBS572" s="107"/>
      <c r="XBT572" s="107"/>
      <c r="XBU572" s="107"/>
      <c r="XBV572" s="107"/>
      <c r="XBW572" s="107"/>
      <c r="XBX572" s="107"/>
      <c r="XBY572" s="107"/>
      <c r="XBZ572" s="107"/>
      <c r="XCA572" s="107"/>
      <c r="XCB572" s="107"/>
      <c r="XCC572" s="107"/>
      <c r="XCD572" s="107"/>
      <c r="XCE572" s="107"/>
      <c r="XCF572" s="107"/>
      <c r="XCG572" s="107"/>
      <c r="XCH572" s="107"/>
      <c r="XCI572" s="107"/>
      <c r="XCJ572" s="107"/>
      <c r="XCK572" s="107"/>
      <c r="XCL572" s="107"/>
      <c r="XCM572" s="107"/>
      <c r="XCN572" s="107"/>
      <c r="XCO572" s="107"/>
      <c r="XCP572" s="107"/>
      <c r="XCQ572" s="107"/>
      <c r="XCR572" s="107"/>
      <c r="XCS572" s="107"/>
      <c r="XCT572" s="107"/>
      <c r="XCU572" s="107"/>
      <c r="XCV572" s="107"/>
      <c r="XCW572" s="107"/>
      <c r="XCX572" s="107"/>
      <c r="XCY572" s="107"/>
      <c r="XCZ572" s="107"/>
      <c r="XDA572" s="107"/>
      <c r="XDB572" s="107"/>
      <c r="XDC572" s="107"/>
      <c r="XDD572" s="107"/>
      <c r="XDE572" s="107"/>
      <c r="XDF572" s="107"/>
      <c r="XDG572" s="107"/>
      <c r="XDH572" s="107"/>
      <c r="XDI572" s="107"/>
      <c r="XDJ572" s="107"/>
      <c r="XDK572" s="107"/>
      <c r="XDL572" s="107"/>
      <c r="XDM572" s="107"/>
      <c r="XDN572" s="107"/>
      <c r="XDO572" s="107"/>
      <c r="XDP572" s="107"/>
      <c r="XDQ572" s="107"/>
      <c r="XDR572" s="107"/>
      <c r="XDS572" s="107"/>
      <c r="XDT572" s="107"/>
      <c r="XDU572" s="107"/>
      <c r="XDV572" s="107"/>
      <c r="XDW572" s="107"/>
      <c r="XDX572" s="107"/>
      <c r="XDY572" s="107"/>
      <c r="XDZ572" s="107"/>
      <c r="XEA572" s="107"/>
      <c r="XEB572" s="107"/>
      <c r="XEC572" s="107"/>
      <c r="XED572" s="107"/>
      <c r="XEE572" s="107"/>
      <c r="XEF572" s="107"/>
      <c r="XEG572" s="107"/>
      <c r="XEH572" s="107"/>
      <c r="XEI572" s="107"/>
      <c r="XEJ572" s="107"/>
      <c r="XEK572" s="107"/>
      <c r="XEL572" s="107"/>
      <c r="XEM572" s="107"/>
      <c r="XEN572" s="107"/>
      <c r="XEO572" s="107"/>
      <c r="XEP572" s="107"/>
      <c r="XEQ572" s="107"/>
      <c r="XER572" s="107"/>
      <c r="XES572" s="107"/>
      <c r="XET572" s="107"/>
      <c r="XEU572" s="107"/>
      <c r="XEV572" s="107"/>
      <c r="XEW572" s="107"/>
      <c r="XEX572" s="107"/>
      <c r="XEY572" s="107"/>
      <c r="XEZ572" s="107"/>
      <c r="XFA572" s="107"/>
      <c r="XFB572" s="107"/>
      <c r="XFC572" s="107"/>
      <c r="XFD572" s="107"/>
    </row>
    <row r="573" spans="1:16384" s="61" customFormat="1" ht="12.75" customHeight="1">
      <c r="A573" s="88">
        <v>242</v>
      </c>
      <c r="B573" s="155" t="s">
        <v>663</v>
      </c>
      <c r="C573" s="107" t="s">
        <v>522</v>
      </c>
      <c r="D573" s="133">
        <v>1956</v>
      </c>
      <c r="E573" s="108">
        <v>414.5</v>
      </c>
      <c r="F573" s="108">
        <v>83.9</v>
      </c>
      <c r="G573" s="113"/>
      <c r="H573" s="174">
        <v>8.0000000000000002E-3</v>
      </c>
      <c r="I573" s="174"/>
      <c r="J573" s="174"/>
    </row>
    <row r="574" spans="1:16384" s="61" customFormat="1" ht="12.75" customHeight="1">
      <c r="A574" s="88">
        <v>243</v>
      </c>
      <c r="B574" s="155" t="s">
        <v>696</v>
      </c>
      <c r="C574" s="107" t="s">
        <v>535</v>
      </c>
      <c r="D574" s="133">
        <v>1958</v>
      </c>
      <c r="E574" s="108">
        <v>1206</v>
      </c>
      <c r="F574" s="108">
        <v>263.10000000000002</v>
      </c>
      <c r="G574" s="113"/>
      <c r="H574" s="174">
        <v>2.3830560000000001E-2</v>
      </c>
      <c r="I574" s="174"/>
      <c r="J574" s="174"/>
    </row>
    <row r="575" spans="1:16384" s="61" customFormat="1" ht="12.75" customHeight="1">
      <c r="A575" s="88">
        <v>244</v>
      </c>
      <c r="B575" s="155" t="s">
        <v>664</v>
      </c>
      <c r="C575" s="107" t="s">
        <v>578</v>
      </c>
      <c r="D575" s="133">
        <v>1950</v>
      </c>
      <c r="E575" s="108">
        <v>490.7</v>
      </c>
      <c r="F575" s="108">
        <v>104.6</v>
      </c>
      <c r="G575" s="113"/>
      <c r="H575" s="174">
        <v>1.0972051999999999E-2</v>
      </c>
      <c r="I575" s="174"/>
      <c r="J575" s="174"/>
    </row>
    <row r="576" spans="1:16384" s="61" customFormat="1" ht="12.75" customHeight="1">
      <c r="A576" s="88">
        <v>245</v>
      </c>
      <c r="B576" s="114" t="s">
        <v>642</v>
      </c>
      <c r="C576" s="107" t="s">
        <v>516</v>
      </c>
      <c r="D576" s="133">
        <v>1956</v>
      </c>
      <c r="E576" s="108">
        <v>211</v>
      </c>
      <c r="F576" s="108">
        <v>48.8</v>
      </c>
      <c r="G576" s="113"/>
      <c r="H576" s="174" t="s">
        <v>167</v>
      </c>
      <c r="I576" s="174"/>
      <c r="J576" s="174"/>
    </row>
    <row r="577" spans="1:10" s="61" customFormat="1" ht="12.75" customHeight="1">
      <c r="A577" s="88">
        <v>246</v>
      </c>
      <c r="B577" s="114" t="s">
        <v>662</v>
      </c>
      <c r="C577" s="107" t="s">
        <v>578</v>
      </c>
      <c r="D577" s="133">
        <v>1963</v>
      </c>
      <c r="E577" s="108">
        <v>1463</v>
      </c>
      <c r="F577" s="108">
        <v>307</v>
      </c>
      <c r="G577" s="113"/>
      <c r="H577" s="174">
        <v>3.4599950000000004E-2</v>
      </c>
      <c r="I577" s="174"/>
      <c r="J577" s="174"/>
    </row>
    <row r="578" spans="1:10" s="61" customFormat="1" ht="12.75" customHeight="1">
      <c r="A578" s="88">
        <v>247</v>
      </c>
      <c r="B578" s="114" t="s">
        <v>665</v>
      </c>
      <c r="C578" s="107" t="s">
        <v>517</v>
      </c>
      <c r="D578" s="133">
        <v>1956</v>
      </c>
      <c r="E578" s="108">
        <v>605</v>
      </c>
      <c r="F578" s="108">
        <v>143</v>
      </c>
      <c r="G578" s="113"/>
      <c r="H578" s="174">
        <v>1.2584E-2</v>
      </c>
      <c r="I578" s="174"/>
      <c r="J578" s="174"/>
    </row>
    <row r="579" spans="1:10" s="61" customFormat="1" ht="12.75" customHeight="1">
      <c r="A579" s="88">
        <v>248</v>
      </c>
      <c r="B579" s="114" t="s">
        <v>646</v>
      </c>
      <c r="C579" s="107" t="s">
        <v>523</v>
      </c>
      <c r="D579" s="133">
        <v>1957</v>
      </c>
      <c r="E579" s="108">
        <v>329</v>
      </c>
      <c r="F579" s="108">
        <v>67</v>
      </c>
      <c r="G579" s="113"/>
      <c r="H579" s="174">
        <v>7.1853600000000009E-3</v>
      </c>
      <c r="I579" s="174"/>
      <c r="J579" s="174"/>
    </row>
    <row r="580" spans="1:10" s="61" customFormat="1" ht="12.75" customHeight="1">
      <c r="A580" s="88">
        <v>249</v>
      </c>
      <c r="B580" s="114" t="s">
        <v>647</v>
      </c>
      <c r="C580" s="107" t="s">
        <v>529</v>
      </c>
      <c r="D580" s="133">
        <v>1953</v>
      </c>
      <c r="E580" s="108">
        <v>2773</v>
      </c>
      <c r="F580" s="108">
        <v>333.6</v>
      </c>
      <c r="G580" s="113"/>
      <c r="H580" s="174">
        <v>8.3883250000000006E-2</v>
      </c>
      <c r="I580" s="174"/>
      <c r="J580" s="174"/>
    </row>
    <row r="581" spans="1:10" s="61" customFormat="1" ht="12.75" customHeight="1">
      <c r="A581" s="88">
        <v>250</v>
      </c>
      <c r="B581" s="114" t="s">
        <v>650</v>
      </c>
      <c r="C581" s="107" t="s">
        <v>534</v>
      </c>
      <c r="D581" s="133">
        <v>1959</v>
      </c>
      <c r="E581" s="108">
        <v>1112.3</v>
      </c>
      <c r="F581" s="108">
        <v>292.7</v>
      </c>
      <c r="G581" s="113"/>
      <c r="H581" s="174">
        <v>2.2401721999999999E-2</v>
      </c>
      <c r="I581" s="174"/>
      <c r="J581" s="174"/>
    </row>
    <row r="582" spans="1:10" s="61" customFormat="1" ht="12.75" customHeight="1">
      <c r="A582" s="88"/>
      <c r="B582" s="97" t="s">
        <v>656</v>
      </c>
      <c r="C582" s="107"/>
      <c r="D582" s="133"/>
      <c r="E582" s="108"/>
      <c r="F582" s="108"/>
      <c r="G582" s="113"/>
      <c r="H582" s="174"/>
      <c r="I582" s="174"/>
      <c r="J582" s="174"/>
    </row>
    <row r="583" spans="1:10" s="61" customFormat="1" ht="12.75" customHeight="1">
      <c r="A583" s="88">
        <v>251</v>
      </c>
      <c r="B583" s="155" t="s">
        <v>657</v>
      </c>
      <c r="C583" s="107" t="s">
        <v>721</v>
      </c>
      <c r="D583" s="133">
        <v>1957</v>
      </c>
      <c r="E583" s="108">
        <v>622</v>
      </c>
      <c r="F583" s="108">
        <v>277</v>
      </c>
      <c r="G583" s="113"/>
      <c r="H583" s="174">
        <v>1.4710299999999999E-2</v>
      </c>
      <c r="I583" s="174"/>
      <c r="J583" s="174"/>
    </row>
    <row r="584" spans="1:10" s="61" customFormat="1" ht="12.75" customHeight="1">
      <c r="A584" s="88">
        <v>252</v>
      </c>
      <c r="B584" s="155" t="s">
        <v>635</v>
      </c>
      <c r="C584" s="107"/>
      <c r="D584" s="133">
        <v>1991</v>
      </c>
      <c r="E584" s="108">
        <v>931</v>
      </c>
      <c r="F584" s="108">
        <v>240.9</v>
      </c>
      <c r="G584" s="113"/>
      <c r="H584" s="174">
        <v>3.0629899999999998E-2</v>
      </c>
      <c r="I584" s="174"/>
      <c r="J584" s="174"/>
    </row>
    <row r="585" spans="1:10" s="61" customFormat="1" ht="12.75" customHeight="1">
      <c r="A585" s="88">
        <v>253</v>
      </c>
      <c r="B585" s="114" t="s">
        <v>697</v>
      </c>
      <c r="C585" s="107" t="s">
        <v>517</v>
      </c>
      <c r="D585" s="133">
        <v>1956</v>
      </c>
      <c r="E585" s="108">
        <v>254</v>
      </c>
      <c r="F585" s="108">
        <v>47.3</v>
      </c>
      <c r="G585" s="113"/>
      <c r="H585" s="174">
        <v>5.588000000000001E-3</v>
      </c>
      <c r="I585" s="174"/>
      <c r="J585" s="174"/>
    </row>
    <row r="586" spans="1:10" s="61" customFormat="1" ht="12.75" customHeight="1">
      <c r="A586" s="88">
        <v>254</v>
      </c>
      <c r="B586" s="114" t="s">
        <v>698</v>
      </c>
      <c r="C586" s="107" t="s">
        <v>536</v>
      </c>
      <c r="D586" s="133">
        <v>1959</v>
      </c>
      <c r="E586" s="108">
        <v>1001.6</v>
      </c>
      <c r="F586" s="108">
        <v>219</v>
      </c>
      <c r="G586" s="113"/>
      <c r="H586" s="174">
        <v>1.9641375999999999E-2</v>
      </c>
      <c r="I586" s="174"/>
      <c r="J586" s="174"/>
    </row>
    <row r="587" spans="1:10" s="61" customFormat="1" ht="12.75" customHeight="1">
      <c r="A587" s="88">
        <v>255</v>
      </c>
      <c r="B587" s="114" t="s">
        <v>699</v>
      </c>
      <c r="C587" s="107" t="s">
        <v>540</v>
      </c>
      <c r="D587" s="133">
        <v>1956</v>
      </c>
      <c r="E587" s="108">
        <v>368</v>
      </c>
      <c r="F587" s="108">
        <v>81.3</v>
      </c>
      <c r="G587" s="113"/>
      <c r="H587" s="174">
        <v>7.8936000000000006E-3</v>
      </c>
      <c r="I587" s="174"/>
      <c r="J587" s="174"/>
    </row>
    <row r="588" spans="1:10" s="61" customFormat="1" ht="12.75" customHeight="1">
      <c r="A588" s="88"/>
      <c r="B588" s="97" t="s">
        <v>700</v>
      </c>
      <c r="C588" s="107"/>
      <c r="D588" s="133"/>
      <c r="E588" s="108"/>
      <c r="F588" s="108"/>
      <c r="G588" s="113"/>
      <c r="H588" s="174"/>
      <c r="I588" s="174"/>
      <c r="J588" s="174"/>
    </row>
    <row r="589" spans="1:10" s="61" customFormat="1" ht="12.75" customHeight="1">
      <c r="A589" s="88">
        <v>256</v>
      </c>
      <c r="B589" s="155" t="s">
        <v>658</v>
      </c>
      <c r="C589" s="107" t="s">
        <v>715</v>
      </c>
      <c r="D589" s="133">
        <v>1952</v>
      </c>
      <c r="E589" s="108">
        <v>808</v>
      </c>
      <c r="F589" s="108"/>
      <c r="G589" s="113"/>
      <c r="H589" s="174">
        <v>2.9504071519999998E-2</v>
      </c>
      <c r="I589" s="174"/>
      <c r="J589" s="174"/>
    </row>
    <row r="590" spans="1:10" s="61" customFormat="1" ht="12.75" customHeight="1">
      <c r="A590" s="88">
        <v>257</v>
      </c>
      <c r="B590" s="155" t="s">
        <v>190</v>
      </c>
      <c r="C590" s="107" t="s">
        <v>724</v>
      </c>
      <c r="D590" s="133">
        <v>1957</v>
      </c>
      <c r="E590" s="108">
        <v>410</v>
      </c>
      <c r="F590" s="108">
        <v>86</v>
      </c>
      <c r="G590" s="113"/>
      <c r="H590" s="174">
        <v>1.454657614E-2</v>
      </c>
      <c r="I590" s="174"/>
      <c r="J590" s="174"/>
    </row>
    <row r="591" spans="1:10" s="61" customFormat="1" ht="12.75" customHeight="1">
      <c r="A591" s="88">
        <v>258</v>
      </c>
      <c r="B591" s="155" t="s">
        <v>660</v>
      </c>
      <c r="C591" s="107" t="s">
        <v>716</v>
      </c>
      <c r="D591" s="133">
        <v>1984</v>
      </c>
      <c r="E591" s="108">
        <v>14487</v>
      </c>
      <c r="F591" s="108">
        <v>2054</v>
      </c>
      <c r="G591" s="113"/>
      <c r="H591" s="174">
        <v>0.43764850338</v>
      </c>
      <c r="I591" s="174"/>
      <c r="J591" s="174"/>
    </row>
    <row r="592" spans="1:10" s="61" customFormat="1" ht="12.75" customHeight="1">
      <c r="A592" s="88">
        <v>259</v>
      </c>
      <c r="B592" s="155" t="s">
        <v>659</v>
      </c>
      <c r="C592" s="107" t="s">
        <v>717</v>
      </c>
      <c r="D592" s="133">
        <v>1971</v>
      </c>
      <c r="E592" s="108">
        <v>16330</v>
      </c>
      <c r="F592" s="108"/>
      <c r="G592" s="113"/>
      <c r="H592" s="174">
        <v>0.45474737247000002</v>
      </c>
      <c r="I592" s="174"/>
      <c r="J592" s="174"/>
    </row>
    <row r="593" spans="1:10" s="61" customFormat="1" ht="12.75" customHeight="1">
      <c r="A593" s="88">
        <v>260</v>
      </c>
      <c r="B593" s="155" t="s">
        <v>661</v>
      </c>
      <c r="C593" s="107" t="s">
        <v>714</v>
      </c>
      <c r="D593" s="133">
        <v>1958</v>
      </c>
      <c r="E593" s="108">
        <v>1180</v>
      </c>
      <c r="F593" s="108"/>
      <c r="G593" s="113"/>
      <c r="H593" s="174">
        <v>3.8192802759999998E-2</v>
      </c>
      <c r="I593" s="174"/>
      <c r="J593" s="174"/>
    </row>
    <row r="594" spans="1:10" s="61" customFormat="1" ht="12.75" customHeight="1">
      <c r="A594" s="88">
        <v>261</v>
      </c>
      <c r="B594" s="114" t="s">
        <v>641</v>
      </c>
      <c r="C594" s="107" t="s">
        <v>771</v>
      </c>
      <c r="D594" s="133"/>
      <c r="E594" s="108">
        <v>1200</v>
      </c>
      <c r="F594" s="108">
        <v>200</v>
      </c>
      <c r="G594" s="113"/>
      <c r="H594" s="174">
        <v>2.9951999999999999E-2</v>
      </c>
      <c r="I594" s="174"/>
      <c r="J594" s="174"/>
    </row>
    <row r="595" spans="1:10" s="61" customFormat="1" ht="12.75" customHeight="1">
      <c r="A595" s="88">
        <v>262</v>
      </c>
      <c r="B595" s="114" t="s">
        <v>637</v>
      </c>
      <c r="C595" s="107" t="s">
        <v>713</v>
      </c>
      <c r="D595" s="133"/>
      <c r="E595" s="108">
        <v>669.3</v>
      </c>
      <c r="F595" s="108">
        <v>201.4</v>
      </c>
      <c r="G595" s="113"/>
      <c r="H595" s="174">
        <v>1.4356484999999999E-2</v>
      </c>
      <c r="I595" s="174"/>
      <c r="J595" s="174"/>
    </row>
    <row r="596" spans="1:10" s="61" customFormat="1" ht="12.75" customHeight="1">
      <c r="A596" s="88"/>
      <c r="B596" s="97" t="s">
        <v>198</v>
      </c>
      <c r="C596" s="107"/>
      <c r="D596" s="133"/>
      <c r="E596" s="108"/>
      <c r="F596" s="108"/>
      <c r="G596" s="113"/>
      <c r="H596" s="174"/>
      <c r="I596" s="174"/>
      <c r="J596" s="174"/>
    </row>
    <row r="597" spans="1:10" s="61" customFormat="1" ht="12.75" customHeight="1">
      <c r="A597" s="88">
        <v>263</v>
      </c>
      <c r="B597" s="155" t="s">
        <v>701</v>
      </c>
      <c r="C597" s="107" t="s">
        <v>710</v>
      </c>
      <c r="D597" s="133">
        <v>1962</v>
      </c>
      <c r="E597" s="108">
        <v>932</v>
      </c>
      <c r="F597" s="108">
        <v>227.3</v>
      </c>
      <c r="G597" s="113"/>
      <c r="H597" s="174">
        <v>1.841632E-2</v>
      </c>
      <c r="I597" s="174"/>
      <c r="J597" s="174"/>
    </row>
    <row r="598" spans="1:10" s="61" customFormat="1" ht="12.75" customHeight="1">
      <c r="A598" s="88">
        <v>264</v>
      </c>
      <c r="B598" s="155" t="s">
        <v>702</v>
      </c>
      <c r="C598" s="107" t="s">
        <v>711</v>
      </c>
      <c r="D598" s="133">
        <v>1962</v>
      </c>
      <c r="E598" s="108">
        <v>1061</v>
      </c>
      <c r="F598" s="108">
        <v>215.6</v>
      </c>
      <c r="G598" s="113"/>
      <c r="H598" s="174">
        <v>2.0965359999999999E-2</v>
      </c>
      <c r="I598" s="174"/>
      <c r="J598" s="174"/>
    </row>
    <row r="599" spans="1:10" s="61" customFormat="1" ht="12.75" customHeight="1">
      <c r="A599" s="88"/>
      <c r="B599" s="97" t="s">
        <v>705</v>
      </c>
      <c r="C599" s="107"/>
      <c r="D599" s="133"/>
      <c r="E599" s="108"/>
      <c r="F599" s="108"/>
      <c r="G599" s="113"/>
      <c r="H599" s="174"/>
      <c r="I599" s="174"/>
      <c r="J599" s="174"/>
    </row>
    <row r="600" spans="1:10" s="61" customFormat="1" ht="12.75" customHeight="1">
      <c r="A600" s="88">
        <v>265</v>
      </c>
      <c r="B600" s="155" t="s">
        <v>668</v>
      </c>
      <c r="C600" s="107" t="s">
        <v>533</v>
      </c>
      <c r="D600" s="133">
        <v>1952</v>
      </c>
      <c r="E600" s="108">
        <v>730.3</v>
      </c>
      <c r="F600" s="108">
        <v>143.19999999999999</v>
      </c>
      <c r="G600" s="113"/>
      <c r="H600" s="174">
        <v>1.3671215999999998E-2</v>
      </c>
      <c r="I600" s="174"/>
      <c r="J600" s="174"/>
    </row>
    <row r="601" spans="1:10" s="61" customFormat="1" ht="12.75" customHeight="1">
      <c r="A601" s="88">
        <v>266</v>
      </c>
      <c r="B601" s="155"/>
      <c r="C601" s="107" t="s">
        <v>712</v>
      </c>
      <c r="D601" s="133">
        <v>1952</v>
      </c>
      <c r="E601" s="108">
        <v>1351.5</v>
      </c>
      <c r="F601" s="108">
        <v>261.8</v>
      </c>
      <c r="G601" s="113"/>
      <c r="H601" s="174">
        <v>2.9000000000000001E-2</v>
      </c>
      <c r="I601" s="174"/>
      <c r="J601" s="174"/>
    </row>
    <row r="602" spans="1:10" s="61" customFormat="1" ht="12.75" customHeight="1">
      <c r="A602" s="88">
        <v>267</v>
      </c>
      <c r="B602" s="114" t="s">
        <v>673</v>
      </c>
      <c r="C602" s="107" t="s">
        <v>523</v>
      </c>
      <c r="D602" s="133">
        <v>1957</v>
      </c>
      <c r="E602" s="108">
        <v>223.7</v>
      </c>
      <c r="F602" s="108">
        <v>54.7</v>
      </c>
      <c r="G602" s="113"/>
      <c r="H602" s="174">
        <v>4.8856079999999996E-3</v>
      </c>
      <c r="I602" s="174"/>
      <c r="J602" s="174"/>
    </row>
    <row r="603" spans="1:10" s="61" customFormat="1" ht="12.75" customHeight="1">
      <c r="A603" s="88">
        <v>268</v>
      </c>
      <c r="B603" s="114" t="s">
        <v>677</v>
      </c>
      <c r="C603" s="107" t="s">
        <v>523</v>
      </c>
      <c r="D603" s="133">
        <v>1957</v>
      </c>
      <c r="E603" s="108">
        <v>421</v>
      </c>
      <c r="F603" s="108">
        <v>109.8</v>
      </c>
      <c r="G603" s="113"/>
      <c r="H603" s="174">
        <v>9.1946399999999987E-3</v>
      </c>
      <c r="I603" s="174"/>
      <c r="J603" s="174"/>
    </row>
    <row r="604" spans="1:10" s="61" customFormat="1" ht="12.75" customHeight="1">
      <c r="A604" s="88">
        <v>269</v>
      </c>
      <c r="B604" s="114" t="s">
        <v>679</v>
      </c>
      <c r="C604" s="107" t="s">
        <v>523</v>
      </c>
      <c r="D604" s="133">
        <v>1957</v>
      </c>
      <c r="E604" s="108">
        <v>75</v>
      </c>
      <c r="F604" s="108">
        <v>17.399999999999999</v>
      </c>
      <c r="G604" s="113"/>
      <c r="H604" s="174">
        <v>1.6770000000000001E-3</v>
      </c>
      <c r="I604" s="174"/>
      <c r="J604" s="174"/>
    </row>
    <row r="605" spans="1:10" s="61" customFormat="1" ht="12.75" customHeight="1">
      <c r="A605" s="88">
        <v>270</v>
      </c>
      <c r="B605" s="114" t="s">
        <v>676</v>
      </c>
      <c r="C605" s="107" t="s">
        <v>517</v>
      </c>
      <c r="D605" s="133">
        <v>1956</v>
      </c>
      <c r="E605" s="108">
        <v>500</v>
      </c>
      <c r="F605" s="108">
        <v>92.8</v>
      </c>
      <c r="G605" s="113"/>
      <c r="H605" s="174">
        <v>1.04E-2</v>
      </c>
      <c r="I605" s="174"/>
      <c r="J605" s="174"/>
    </row>
    <row r="606" spans="1:10" s="61" customFormat="1" ht="12.75" customHeight="1">
      <c r="A606" s="88">
        <v>271</v>
      </c>
      <c r="B606" s="114" t="s">
        <v>675</v>
      </c>
      <c r="C606" s="107" t="s">
        <v>540</v>
      </c>
      <c r="D606" s="133">
        <v>1956</v>
      </c>
      <c r="E606" s="108">
        <v>377</v>
      </c>
      <c r="F606" s="108">
        <v>83.3</v>
      </c>
      <c r="G606" s="113"/>
      <c r="H606" s="174">
        <v>7.64556E-3</v>
      </c>
      <c r="I606" s="174"/>
      <c r="J606" s="174"/>
    </row>
    <row r="607" spans="1:10" s="61" customFormat="1" ht="12.75" customHeight="1">
      <c r="A607" s="88">
        <v>272</v>
      </c>
      <c r="B607" s="114" t="s">
        <v>674</v>
      </c>
      <c r="C607" s="107" t="s">
        <v>523</v>
      </c>
      <c r="D607" s="133">
        <v>1957</v>
      </c>
      <c r="E607" s="108">
        <v>129.6</v>
      </c>
      <c r="F607" s="108">
        <v>25.2</v>
      </c>
      <c r="G607" s="113"/>
      <c r="H607" s="174">
        <v>2.9937599999999998E-3</v>
      </c>
      <c r="I607" s="174"/>
      <c r="J607" s="174"/>
    </row>
    <row r="608" spans="1:10" s="61" customFormat="1" ht="12.75" customHeight="1">
      <c r="A608" s="88">
        <v>273</v>
      </c>
      <c r="B608" s="114" t="s">
        <v>703</v>
      </c>
      <c r="C608" s="107" t="s">
        <v>523</v>
      </c>
      <c r="D608" s="133">
        <v>1957</v>
      </c>
      <c r="E608" s="108">
        <v>129.6</v>
      </c>
      <c r="F608" s="108">
        <v>25.2</v>
      </c>
      <c r="G608" s="113"/>
      <c r="H608" s="174">
        <v>2.9937599999999998E-3</v>
      </c>
      <c r="I608" s="174"/>
      <c r="J608" s="174"/>
    </row>
    <row r="609" spans="1:10" s="61" customFormat="1" ht="12.75" customHeight="1">
      <c r="A609" s="88">
        <v>274</v>
      </c>
      <c r="B609" s="114" t="s">
        <v>704</v>
      </c>
      <c r="C609" s="107" t="s">
        <v>516</v>
      </c>
      <c r="D609" s="133">
        <v>1956</v>
      </c>
      <c r="E609" s="108">
        <v>768</v>
      </c>
      <c r="F609" s="108">
        <v>172.8</v>
      </c>
      <c r="G609" s="113"/>
      <c r="H609" s="174">
        <v>1.5575039999999998E-2</v>
      </c>
      <c r="I609" s="174"/>
      <c r="J609" s="174"/>
    </row>
    <row r="610" spans="1:10" s="61" customFormat="1" ht="12.75" customHeight="1">
      <c r="A610" s="88">
        <v>275</v>
      </c>
      <c r="B610" s="114" t="s">
        <v>680</v>
      </c>
      <c r="C610" s="107" t="s">
        <v>523</v>
      </c>
      <c r="D610" s="133">
        <v>1957</v>
      </c>
      <c r="E610" s="108">
        <v>155</v>
      </c>
      <c r="F610" s="108">
        <v>37.9</v>
      </c>
      <c r="G610" s="113"/>
      <c r="H610" s="174">
        <v>3.4658000000000002E-3</v>
      </c>
      <c r="I610" s="174"/>
      <c r="J610" s="174"/>
    </row>
    <row r="611" spans="1:10" s="61" customFormat="1" ht="12.75" customHeight="1">
      <c r="A611" s="88">
        <v>276</v>
      </c>
      <c r="B611" s="114" t="s">
        <v>678</v>
      </c>
      <c r="C611" s="107" t="s">
        <v>579</v>
      </c>
      <c r="D611" s="133">
        <v>1951</v>
      </c>
      <c r="E611" s="108">
        <v>231.3</v>
      </c>
      <c r="F611" s="108"/>
      <c r="G611" s="113"/>
      <c r="H611" s="174">
        <v>5.6691630000000005E-3</v>
      </c>
      <c r="I611" s="174"/>
      <c r="J611" s="174"/>
    </row>
    <row r="612" spans="1:10" s="61" customFormat="1" ht="12.75" customHeight="1">
      <c r="A612" s="88">
        <v>277</v>
      </c>
      <c r="B612" s="114" t="s">
        <v>678</v>
      </c>
      <c r="C612" s="107" t="s">
        <v>579</v>
      </c>
      <c r="D612" s="133">
        <v>1951</v>
      </c>
      <c r="E612" s="108">
        <v>231.3</v>
      </c>
      <c r="F612" s="108"/>
      <c r="G612" s="113"/>
      <c r="H612" s="174">
        <v>5.6691630000000005E-3</v>
      </c>
      <c r="I612" s="174"/>
      <c r="J612" s="174"/>
    </row>
    <row r="613" spans="1:10" s="61" customFormat="1" ht="12.75" customHeight="1">
      <c r="A613" s="88">
        <v>278</v>
      </c>
      <c r="B613" s="114" t="s">
        <v>204</v>
      </c>
      <c r="C613" s="107" t="s">
        <v>720</v>
      </c>
      <c r="D613" s="133">
        <v>1956</v>
      </c>
      <c r="E613" s="108">
        <v>811</v>
      </c>
      <c r="F613" s="108">
        <v>190.2</v>
      </c>
      <c r="G613" s="113"/>
      <c r="H613" s="174">
        <v>1.8133959999999998E-2</v>
      </c>
      <c r="I613" s="174"/>
      <c r="J613" s="174"/>
    </row>
    <row r="614" spans="1:10" s="61" customFormat="1" ht="12.75" customHeight="1">
      <c r="A614" s="88">
        <v>279</v>
      </c>
      <c r="B614" s="114" t="s">
        <v>681</v>
      </c>
      <c r="C614" s="107" t="s">
        <v>546</v>
      </c>
      <c r="D614" s="133">
        <v>1953</v>
      </c>
      <c r="E614" s="108">
        <v>290.5</v>
      </c>
      <c r="F614" s="108">
        <v>80.099999999999994</v>
      </c>
      <c r="G614" s="113"/>
      <c r="H614" s="174">
        <v>8.0061799999999999E-3</v>
      </c>
      <c r="I614" s="174"/>
      <c r="J614" s="174"/>
    </row>
    <row r="615" spans="1:10" s="82" customFormat="1" ht="15" customHeight="1">
      <c r="A615" s="237" t="s">
        <v>234</v>
      </c>
      <c r="B615" s="238"/>
      <c r="C615" s="238"/>
      <c r="D615" s="239"/>
      <c r="E615" s="81">
        <f>SUM(E556:E614)</f>
        <v>78389.300000000017</v>
      </c>
      <c r="F615" s="81">
        <f>SUM(F556:F614)</f>
        <v>10977.5</v>
      </c>
      <c r="G615" s="81"/>
      <c r="H615" s="167">
        <f>SUM(H556:H614)</f>
        <v>2.0501441874599999</v>
      </c>
      <c r="I615" s="167">
        <f>SUM(I556:I614)</f>
        <v>0</v>
      </c>
      <c r="J615" s="167">
        <f>SUM(J556:J614)</f>
        <v>0</v>
      </c>
    </row>
    <row r="616" spans="1:10" s="82" customFormat="1" ht="15" customHeight="1">
      <c r="A616" s="237" t="s">
        <v>427</v>
      </c>
      <c r="B616" s="238"/>
      <c r="C616" s="238"/>
      <c r="D616" s="239"/>
      <c r="E616" s="81">
        <f>E615+E553+E518</f>
        <v>149529.80000000002</v>
      </c>
      <c r="F616" s="81">
        <f>F615+F553+F518</f>
        <v>104297.89999999997</v>
      </c>
      <c r="G616" s="81"/>
      <c r="H616" s="167">
        <f>H615+H553+H518</f>
        <v>15.128083847460001</v>
      </c>
      <c r="I616" s="167">
        <f>I615+I553+I518</f>
        <v>0</v>
      </c>
      <c r="J616" s="167">
        <f>J615+J553+J518</f>
        <v>3.217299578059056E-2</v>
      </c>
    </row>
    <row r="617" spans="1:10" s="68" customFormat="1" ht="35.25" customHeight="1">
      <c r="A617" s="63"/>
      <c r="B617" s="64" t="s">
        <v>449</v>
      </c>
      <c r="C617" s="65"/>
      <c r="D617" s="125"/>
      <c r="E617" s="66"/>
      <c r="F617" s="66"/>
      <c r="G617" s="67"/>
      <c r="H617" s="168"/>
      <c r="I617" s="168"/>
      <c r="J617" s="168"/>
    </row>
    <row r="618" spans="1:10" s="62" customFormat="1">
      <c r="A618" s="51"/>
      <c r="B618" s="52"/>
      <c r="C618" s="59" t="s">
        <v>100</v>
      </c>
      <c r="D618" s="135"/>
      <c r="E618" s="142"/>
      <c r="F618" s="142"/>
      <c r="G618" s="142"/>
      <c r="H618" s="176"/>
      <c r="I618" s="171"/>
      <c r="J618" s="172"/>
    </row>
    <row r="619" spans="1:10" s="61" customFormat="1" ht="12.75" customHeight="1">
      <c r="A619" s="88"/>
      <c r="B619" s="112" t="s">
        <v>451</v>
      </c>
      <c r="C619" s="107"/>
      <c r="D619" s="133"/>
      <c r="E619" s="108"/>
      <c r="F619" s="108"/>
      <c r="G619" s="113"/>
      <c r="H619" s="174"/>
      <c r="I619" s="174"/>
      <c r="J619" s="174"/>
    </row>
    <row r="620" spans="1:10" s="61" customFormat="1" ht="12.75" customHeight="1">
      <c r="A620" s="88">
        <v>1</v>
      </c>
      <c r="B620" s="114"/>
      <c r="C620" s="107" t="s">
        <v>727</v>
      </c>
      <c r="D620" s="133">
        <v>1945</v>
      </c>
      <c r="E620" s="108"/>
      <c r="F620" s="108">
        <v>144.80000000000001</v>
      </c>
      <c r="G620" s="113">
        <v>1</v>
      </c>
      <c r="H620" s="174">
        <v>2.2298999999999999E-2</v>
      </c>
      <c r="I620" s="174"/>
      <c r="J620" s="174"/>
    </row>
    <row r="621" spans="1:10" s="61" customFormat="1" ht="12.75" customHeight="1">
      <c r="A621" s="88">
        <v>2</v>
      </c>
      <c r="B621" s="114"/>
      <c r="C621" s="107" t="s">
        <v>728</v>
      </c>
      <c r="D621" s="133">
        <v>1957</v>
      </c>
      <c r="E621" s="108"/>
      <c r="F621" s="108">
        <v>66</v>
      </c>
      <c r="G621" s="113">
        <v>1</v>
      </c>
      <c r="H621" s="174">
        <v>1.0163999999999999E-2</v>
      </c>
      <c r="I621" s="174"/>
      <c r="J621" s="174"/>
    </row>
    <row r="622" spans="1:10" s="61" customFormat="1" ht="12.75" customHeight="1">
      <c r="A622" s="88">
        <v>3</v>
      </c>
      <c r="B622" s="114"/>
      <c r="C622" s="107" t="s">
        <v>729</v>
      </c>
      <c r="D622" s="133">
        <v>1953</v>
      </c>
      <c r="E622" s="108"/>
      <c r="F622" s="108">
        <v>329.9</v>
      </c>
      <c r="G622" s="113">
        <v>2</v>
      </c>
      <c r="H622" s="174">
        <v>4.6845999999999999E-2</v>
      </c>
      <c r="I622" s="174"/>
      <c r="J622" s="174"/>
    </row>
    <row r="623" spans="1:10" s="61" customFormat="1" ht="12.75" customHeight="1">
      <c r="A623" s="88">
        <v>4</v>
      </c>
      <c r="B623" s="114"/>
      <c r="C623" s="107" t="s">
        <v>730</v>
      </c>
      <c r="D623" s="133">
        <v>1958</v>
      </c>
      <c r="E623" s="108"/>
      <c r="F623" s="108">
        <v>75.7</v>
      </c>
      <c r="G623" s="113">
        <v>1</v>
      </c>
      <c r="H623" s="174">
        <v>1.1658E-2</v>
      </c>
      <c r="I623" s="174"/>
      <c r="J623" s="174"/>
    </row>
    <row r="624" spans="1:10" s="61" customFormat="1" ht="12.75" customHeight="1">
      <c r="A624" s="88">
        <v>5</v>
      </c>
      <c r="B624" s="114"/>
      <c r="C624" s="107" t="s">
        <v>731</v>
      </c>
      <c r="D624" s="133">
        <v>1952</v>
      </c>
      <c r="E624" s="108"/>
      <c r="F624" s="108">
        <v>88.6</v>
      </c>
      <c r="G624" s="113">
        <v>1</v>
      </c>
      <c r="H624" s="174">
        <v>1.3644E-2</v>
      </c>
      <c r="I624" s="174"/>
      <c r="J624" s="174"/>
    </row>
    <row r="625" spans="1:10" s="61" customFormat="1" ht="12.75" customHeight="1">
      <c r="A625" s="88">
        <v>6</v>
      </c>
      <c r="B625" s="114"/>
      <c r="C625" s="107" t="s">
        <v>732</v>
      </c>
      <c r="D625" s="133">
        <v>1957</v>
      </c>
      <c r="E625" s="108"/>
      <c r="F625" s="108">
        <v>338.7</v>
      </c>
      <c r="G625" s="113">
        <v>2</v>
      </c>
      <c r="H625" s="174">
        <v>4.8094999999999999E-2</v>
      </c>
      <c r="I625" s="174"/>
      <c r="J625" s="174"/>
    </row>
    <row r="626" spans="1:10" s="61" customFormat="1" ht="12.75" customHeight="1">
      <c r="A626" s="88">
        <v>7</v>
      </c>
      <c r="B626" s="114"/>
      <c r="C626" s="107" t="s">
        <v>733</v>
      </c>
      <c r="D626" s="133">
        <v>1952</v>
      </c>
      <c r="E626" s="108"/>
      <c r="F626" s="108">
        <v>108.5</v>
      </c>
      <c r="G626" s="113">
        <v>1</v>
      </c>
      <c r="H626" s="174">
        <v>1.6709000000000002E-2</v>
      </c>
      <c r="I626" s="174"/>
      <c r="J626" s="174"/>
    </row>
    <row r="627" spans="1:10" s="61" customFormat="1" ht="12.75" customHeight="1">
      <c r="A627" s="88">
        <v>8</v>
      </c>
      <c r="B627" s="114"/>
      <c r="C627" s="107" t="s">
        <v>734</v>
      </c>
      <c r="D627" s="133">
        <v>1953</v>
      </c>
      <c r="E627" s="108"/>
      <c r="F627" s="108">
        <v>512.79999999999995</v>
      </c>
      <c r="G627" s="113">
        <v>2</v>
      </c>
      <c r="H627" s="174">
        <v>7.2817999999999994E-2</v>
      </c>
      <c r="I627" s="174"/>
      <c r="J627" s="174"/>
    </row>
    <row r="628" spans="1:10" s="61" customFormat="1" ht="12.75" customHeight="1">
      <c r="A628" s="88">
        <v>9</v>
      </c>
      <c r="B628" s="114"/>
      <c r="C628" s="107" t="s">
        <v>735</v>
      </c>
      <c r="D628" s="133">
        <v>1957</v>
      </c>
      <c r="E628" s="108"/>
      <c r="F628" s="108">
        <v>528.20000000000005</v>
      </c>
      <c r="G628" s="113">
        <v>2</v>
      </c>
      <c r="H628" s="174">
        <v>7.5004000000000001E-2</v>
      </c>
      <c r="I628" s="174"/>
      <c r="J628" s="174"/>
    </row>
    <row r="629" spans="1:10" s="61" customFormat="1" ht="12.75" customHeight="1">
      <c r="A629" s="88">
        <v>10</v>
      </c>
      <c r="B629" s="114"/>
      <c r="C629" s="107" t="s">
        <v>736</v>
      </c>
      <c r="D629" s="133">
        <v>1957</v>
      </c>
      <c r="E629" s="108"/>
      <c r="F629" s="108">
        <v>96.5</v>
      </c>
      <c r="G629" s="113">
        <v>1</v>
      </c>
      <c r="H629" s="174">
        <v>1.4860999999999999E-2</v>
      </c>
      <c r="I629" s="174"/>
      <c r="J629" s="174"/>
    </row>
    <row r="630" spans="1:10" s="61" customFormat="1" ht="12.75" customHeight="1">
      <c r="A630" s="88">
        <v>11</v>
      </c>
      <c r="B630" s="114"/>
      <c r="C630" s="107" t="s">
        <v>737</v>
      </c>
      <c r="D630" s="133">
        <v>1957</v>
      </c>
      <c r="E630" s="108"/>
      <c r="F630" s="108">
        <v>513.20000000000005</v>
      </c>
      <c r="G630" s="113">
        <v>2</v>
      </c>
      <c r="H630" s="174">
        <v>7.2873999999999994E-2</v>
      </c>
      <c r="I630" s="174"/>
      <c r="J630" s="174"/>
    </row>
    <row r="631" spans="1:10" s="61" customFormat="1" ht="12.75" customHeight="1">
      <c r="A631" s="88">
        <v>12</v>
      </c>
      <c r="B631" s="114"/>
      <c r="C631" s="107" t="s">
        <v>738</v>
      </c>
      <c r="D631" s="133">
        <v>1957</v>
      </c>
      <c r="E631" s="108"/>
      <c r="F631" s="108">
        <v>511.3</v>
      </c>
      <c r="G631" s="113">
        <v>2</v>
      </c>
      <c r="H631" s="174">
        <v>7.2605000000000003E-2</v>
      </c>
      <c r="I631" s="174"/>
      <c r="J631" s="174"/>
    </row>
    <row r="632" spans="1:10" s="61" customFormat="1" ht="12.75" customHeight="1">
      <c r="A632" s="88">
        <v>13</v>
      </c>
      <c r="B632" s="114"/>
      <c r="C632" s="107" t="s">
        <v>739</v>
      </c>
      <c r="D632" s="133">
        <v>1994</v>
      </c>
      <c r="E632" s="108"/>
      <c r="F632" s="108">
        <v>133.19999999999999</v>
      </c>
      <c r="G632" s="113">
        <v>1</v>
      </c>
      <c r="H632" s="174">
        <v>2.0513E-2</v>
      </c>
      <c r="I632" s="174"/>
      <c r="J632" s="174"/>
    </row>
    <row r="633" spans="1:10" s="61" customFormat="1" ht="12.75" customHeight="1">
      <c r="A633" s="88">
        <v>14</v>
      </c>
      <c r="B633" s="114"/>
      <c r="C633" s="107" t="s">
        <v>740</v>
      </c>
      <c r="D633" s="133">
        <v>1995</v>
      </c>
      <c r="E633" s="108"/>
      <c r="F633" s="108">
        <v>120.9</v>
      </c>
      <c r="G633" s="113">
        <v>1</v>
      </c>
      <c r="H633" s="174">
        <v>1.8619E-2</v>
      </c>
      <c r="I633" s="174"/>
      <c r="J633" s="174"/>
    </row>
    <row r="634" spans="1:10" s="61" customFormat="1" ht="12.75" customHeight="1">
      <c r="A634" s="88">
        <v>15</v>
      </c>
      <c r="B634" s="114"/>
      <c r="C634" s="107" t="s">
        <v>741</v>
      </c>
      <c r="D634" s="133">
        <v>1993</v>
      </c>
      <c r="E634" s="108"/>
      <c r="F634" s="108">
        <v>178.7</v>
      </c>
      <c r="G634" s="113">
        <v>1</v>
      </c>
      <c r="H634" s="174">
        <v>2.7519999999999999E-2</v>
      </c>
      <c r="I634" s="174"/>
      <c r="J634" s="174"/>
    </row>
    <row r="635" spans="1:10" s="61" customFormat="1" ht="12.75" customHeight="1">
      <c r="A635" s="88">
        <v>16</v>
      </c>
      <c r="B635" s="114"/>
      <c r="C635" s="107" t="s">
        <v>742</v>
      </c>
      <c r="D635" s="133">
        <v>1998</v>
      </c>
      <c r="E635" s="108"/>
      <c r="F635" s="108">
        <v>176</v>
      </c>
      <c r="G635" s="113">
        <v>1</v>
      </c>
      <c r="H635" s="174">
        <v>2.7104E-2</v>
      </c>
      <c r="I635" s="174"/>
      <c r="J635" s="174"/>
    </row>
    <row r="636" spans="1:10" s="61" customFormat="1" ht="12.75" customHeight="1">
      <c r="A636" s="88">
        <v>17</v>
      </c>
      <c r="B636" s="114"/>
      <c r="C636" s="107" t="s">
        <v>743</v>
      </c>
      <c r="D636" s="133">
        <v>1992</v>
      </c>
      <c r="E636" s="108"/>
      <c r="F636" s="108">
        <v>180</v>
      </c>
      <c r="G636" s="113">
        <v>1</v>
      </c>
      <c r="H636" s="174">
        <v>2.7827999999999999E-2</v>
      </c>
      <c r="I636" s="174"/>
      <c r="J636" s="174"/>
    </row>
    <row r="637" spans="1:10" s="61" customFormat="1" ht="12.75" customHeight="1">
      <c r="A637" s="88">
        <v>18</v>
      </c>
      <c r="B637" s="114"/>
      <c r="C637" s="107" t="s">
        <v>744</v>
      </c>
      <c r="D637" s="133">
        <v>1991</v>
      </c>
      <c r="E637" s="108"/>
      <c r="F637" s="108">
        <v>178.3</v>
      </c>
      <c r="G637" s="113">
        <v>1</v>
      </c>
      <c r="H637" s="174">
        <v>2.7458E-2</v>
      </c>
      <c r="I637" s="174"/>
      <c r="J637" s="174"/>
    </row>
    <row r="638" spans="1:10" s="61" customFormat="1" ht="12.75" customHeight="1">
      <c r="A638" s="88">
        <v>19</v>
      </c>
      <c r="B638" s="114"/>
      <c r="C638" s="107" t="s">
        <v>745</v>
      </c>
      <c r="D638" s="133">
        <v>1989</v>
      </c>
      <c r="E638" s="108"/>
      <c r="F638" s="108">
        <v>164.2</v>
      </c>
      <c r="G638" s="113">
        <v>1</v>
      </c>
      <c r="H638" s="174">
        <v>2.5287E-2</v>
      </c>
      <c r="I638" s="174"/>
      <c r="J638" s="174"/>
    </row>
    <row r="639" spans="1:10" s="61" customFormat="1" ht="12.75" customHeight="1">
      <c r="A639" s="88">
        <v>20</v>
      </c>
      <c r="B639" s="114"/>
      <c r="C639" s="107" t="s">
        <v>746</v>
      </c>
      <c r="D639" s="133">
        <v>1986</v>
      </c>
      <c r="E639" s="108"/>
      <c r="F639" s="108">
        <v>128.9</v>
      </c>
      <c r="G639" s="113">
        <v>1</v>
      </c>
      <c r="H639" s="174">
        <v>1.9851000000000001E-2</v>
      </c>
      <c r="I639" s="174"/>
      <c r="J639" s="174"/>
    </row>
    <row r="640" spans="1:10" s="61" customFormat="1" ht="12.75" customHeight="1">
      <c r="A640" s="88">
        <v>21</v>
      </c>
      <c r="B640" s="114"/>
      <c r="C640" s="107" t="s">
        <v>747</v>
      </c>
      <c r="D640" s="133">
        <v>1984</v>
      </c>
      <c r="E640" s="108"/>
      <c r="F640" s="108">
        <v>126.8</v>
      </c>
      <c r="G640" s="113">
        <v>1</v>
      </c>
      <c r="H640" s="174">
        <v>1.9526999999999999E-2</v>
      </c>
      <c r="I640" s="174"/>
      <c r="J640" s="174"/>
    </row>
    <row r="641" spans="1:10" s="82" customFormat="1" ht="15" customHeight="1">
      <c r="A641" s="237" t="s">
        <v>426</v>
      </c>
      <c r="B641" s="238"/>
      <c r="C641" s="238"/>
      <c r="D641" s="239"/>
      <c r="E641" s="81"/>
      <c r="F641" s="81">
        <f>SUM(F620:F640)</f>
        <v>4701.2</v>
      </c>
      <c r="G641" s="81"/>
      <c r="H641" s="167">
        <f>SUM(H620:H640)</f>
        <v>0.6912839999999999</v>
      </c>
      <c r="I641" s="167"/>
      <c r="J641" s="167"/>
    </row>
    <row r="642" spans="1:10" s="62" customFormat="1">
      <c r="A642" s="51"/>
      <c r="B642" s="52"/>
      <c r="C642" s="59" t="s">
        <v>99</v>
      </c>
      <c r="D642" s="135"/>
      <c r="E642" s="142"/>
      <c r="F642" s="142"/>
      <c r="G642" s="142"/>
      <c r="H642" s="176"/>
      <c r="I642" s="171"/>
      <c r="J642" s="172"/>
    </row>
    <row r="643" spans="1:10" s="61" customFormat="1" ht="12.75" customHeight="1">
      <c r="A643" s="88">
        <v>22</v>
      </c>
      <c r="B643" s="114" t="s">
        <v>748</v>
      </c>
      <c r="C643" s="107" t="s">
        <v>726</v>
      </c>
      <c r="D643" s="133">
        <v>1957</v>
      </c>
      <c r="E643" s="108"/>
      <c r="F643" s="108">
        <v>96.2</v>
      </c>
      <c r="G643" s="113">
        <v>1</v>
      </c>
      <c r="H643" s="174">
        <v>1.4815E-2</v>
      </c>
      <c r="I643" s="174"/>
      <c r="J643" s="174"/>
    </row>
    <row r="644" spans="1:10" s="82" customFormat="1" ht="15" customHeight="1">
      <c r="A644" s="237" t="s">
        <v>234</v>
      </c>
      <c r="B644" s="238"/>
      <c r="C644" s="238"/>
      <c r="D644" s="239"/>
      <c r="E644" s="81"/>
      <c r="F644" s="81">
        <f>SUM(F643)</f>
        <v>96.2</v>
      </c>
      <c r="G644" s="81"/>
      <c r="H644" s="167">
        <f>SUM(H643)</f>
        <v>1.4815E-2</v>
      </c>
      <c r="I644" s="167"/>
      <c r="J644" s="167"/>
    </row>
    <row r="645" spans="1:10" s="82" customFormat="1" ht="15" customHeight="1">
      <c r="A645" s="237" t="s">
        <v>266</v>
      </c>
      <c r="B645" s="238"/>
      <c r="C645" s="238"/>
      <c r="D645" s="239"/>
      <c r="E645" s="81"/>
      <c r="F645" s="81">
        <f>F641+F644</f>
        <v>4797.3999999999996</v>
      </c>
      <c r="G645" s="81"/>
      <c r="H645" s="167">
        <f>H644+H641</f>
        <v>0.70609899999999992</v>
      </c>
      <c r="I645" s="167"/>
      <c r="J645" s="167"/>
    </row>
    <row r="646" spans="1:10" s="68" customFormat="1" ht="35.25" customHeight="1">
      <c r="A646" s="63"/>
      <c r="B646" s="64" t="s">
        <v>450</v>
      </c>
      <c r="C646" s="65"/>
      <c r="D646" s="125"/>
      <c r="E646" s="66"/>
      <c r="F646" s="66"/>
      <c r="G646" s="67"/>
      <c r="H646" s="168"/>
      <c r="I646" s="168"/>
      <c r="J646" s="168"/>
    </row>
    <row r="647" spans="1:10" s="62" customFormat="1">
      <c r="A647" s="51"/>
      <c r="B647" s="57"/>
      <c r="C647" s="58" t="s">
        <v>98</v>
      </c>
      <c r="D647" s="135"/>
      <c r="E647" s="142"/>
      <c r="F647" s="142"/>
      <c r="G647" s="142"/>
      <c r="H647" s="176"/>
      <c r="I647" s="171"/>
      <c r="J647" s="172"/>
    </row>
    <row r="648" spans="1:10" s="69" customFormat="1" ht="12.75" customHeight="1">
      <c r="A648" s="88">
        <v>1</v>
      </c>
      <c r="B648" s="87" t="s">
        <v>259</v>
      </c>
      <c r="C648" s="87" t="s">
        <v>260</v>
      </c>
      <c r="D648" s="134"/>
      <c r="E648" s="90"/>
      <c r="F648" s="91">
        <v>1426</v>
      </c>
      <c r="G648" s="92"/>
      <c r="H648" s="177">
        <f>37335/1000000</f>
        <v>3.7335E-2</v>
      </c>
      <c r="I648" s="178"/>
      <c r="J648" s="178"/>
    </row>
    <row r="649" spans="1:10" s="82" customFormat="1" ht="15" customHeight="1">
      <c r="A649" s="245" t="s">
        <v>246</v>
      </c>
      <c r="B649" s="246"/>
      <c r="C649" s="246"/>
      <c r="D649" s="247"/>
      <c r="E649" s="83"/>
      <c r="F649" s="83">
        <f>SUM(F648)</f>
        <v>1426</v>
      </c>
      <c r="G649" s="83"/>
      <c r="H649" s="179">
        <f>SUM(H648)</f>
        <v>3.7335E-2</v>
      </c>
      <c r="I649" s="180"/>
      <c r="J649" s="180"/>
    </row>
    <row r="650" spans="1:10" s="62" customFormat="1">
      <c r="A650" s="51"/>
      <c r="B650" s="52"/>
      <c r="C650" s="46" t="s">
        <v>99</v>
      </c>
      <c r="D650" s="59"/>
      <c r="E650" s="80"/>
      <c r="F650" s="80"/>
      <c r="G650" s="80"/>
      <c r="H650" s="171"/>
      <c r="I650" s="171"/>
      <c r="J650" s="172"/>
    </row>
    <row r="651" spans="1:10" s="61" customFormat="1" ht="12.75" customHeight="1">
      <c r="A651" s="88">
        <v>2</v>
      </c>
      <c r="B651" s="84" t="s">
        <v>261</v>
      </c>
      <c r="C651" s="84" t="s">
        <v>262</v>
      </c>
      <c r="D651" s="136"/>
      <c r="E651" s="86"/>
      <c r="F651" s="85">
        <v>845</v>
      </c>
      <c r="G651" s="86"/>
      <c r="H651" s="181">
        <f>23825/1000000</f>
        <v>2.3824999999999999E-2</v>
      </c>
      <c r="I651" s="182"/>
      <c r="J651" s="183"/>
    </row>
    <row r="652" spans="1:10" s="61" customFormat="1" ht="12.75" customHeight="1">
      <c r="A652" s="88">
        <v>3</v>
      </c>
      <c r="B652" s="87" t="s">
        <v>190</v>
      </c>
      <c r="C652" s="87" t="s">
        <v>262</v>
      </c>
      <c r="D652" s="137"/>
      <c r="E652" s="88"/>
      <c r="F652" s="17">
        <v>5613</v>
      </c>
      <c r="G652" s="88"/>
      <c r="H652" s="184">
        <f>110273/1000000</f>
        <v>0.110273</v>
      </c>
      <c r="I652" s="185"/>
      <c r="J652" s="174"/>
    </row>
    <row r="653" spans="1:10" s="61" customFormat="1" ht="12.75" customHeight="1">
      <c r="A653" s="88">
        <v>4</v>
      </c>
      <c r="B653" s="87" t="s">
        <v>117</v>
      </c>
      <c r="C653" s="87" t="s">
        <v>263</v>
      </c>
      <c r="D653" s="137"/>
      <c r="E653" s="88"/>
      <c r="F653" s="17">
        <v>691</v>
      </c>
      <c r="G653" s="88"/>
      <c r="H653" s="184">
        <f>19831/1000000</f>
        <v>1.9831000000000001E-2</v>
      </c>
      <c r="I653" s="185"/>
      <c r="J653" s="174"/>
    </row>
    <row r="654" spans="1:10" s="61" customFormat="1" ht="12.75" customHeight="1">
      <c r="A654" s="88">
        <v>5</v>
      </c>
      <c r="B654" s="87" t="s">
        <v>264</v>
      </c>
      <c r="C654" s="87" t="s">
        <v>265</v>
      </c>
      <c r="D654" s="137"/>
      <c r="E654" s="88"/>
      <c r="F654" s="17">
        <v>217</v>
      </c>
      <c r="G654" s="88"/>
      <c r="H654" s="184">
        <f>7075/1000000</f>
        <v>7.0749999999999997E-3</v>
      </c>
      <c r="I654" s="185"/>
      <c r="J654" s="174"/>
    </row>
    <row r="655" spans="1:10" s="82" customFormat="1" ht="15" customHeight="1">
      <c r="A655" s="237" t="s">
        <v>234</v>
      </c>
      <c r="B655" s="238"/>
      <c r="C655" s="238"/>
      <c r="D655" s="239"/>
      <c r="E655" s="81"/>
      <c r="F655" s="81">
        <f>SUM(F651:F654)</f>
        <v>7366</v>
      </c>
      <c r="G655" s="81"/>
      <c r="H655" s="167">
        <f>SUM(H651:H654)</f>
        <v>0.16100399999999998</v>
      </c>
      <c r="I655" s="167"/>
      <c r="J655" s="167"/>
    </row>
    <row r="656" spans="1:10" s="82" customFormat="1" ht="15" customHeight="1">
      <c r="A656" s="237" t="s">
        <v>258</v>
      </c>
      <c r="B656" s="238"/>
      <c r="C656" s="238"/>
      <c r="D656" s="239"/>
      <c r="E656" s="81"/>
      <c r="F656" s="81">
        <f>F655+F649</f>
        <v>8792</v>
      </c>
      <c r="G656" s="81"/>
      <c r="H656" s="167">
        <f>H655+H649</f>
        <v>0.19833899999999999</v>
      </c>
      <c r="I656" s="167"/>
      <c r="J656" s="167"/>
    </row>
    <row r="657" spans="1:10" s="45" customFormat="1" ht="16.5" customHeight="1">
      <c r="A657" s="244" t="s">
        <v>423</v>
      </c>
      <c r="B657" s="244"/>
      <c r="C657" s="244"/>
      <c r="D657" s="244"/>
      <c r="E657" s="157">
        <f>E656+E645+E616+E311+E18</f>
        <v>873045.88362377125</v>
      </c>
      <c r="F657" s="157">
        <f>F656+F645+F616+F311+F18</f>
        <v>272605.21999999997</v>
      </c>
      <c r="G657" s="157"/>
      <c r="H657" s="197">
        <f>H656+H645+H616+H311+H18</f>
        <v>60.416268633089132</v>
      </c>
      <c r="I657" s="197">
        <f>I656+I645+I616+I311+I18</f>
        <v>1.7999999999999999E-2</v>
      </c>
      <c r="J657" s="197">
        <f>J656+J645+J616+J311+J18</f>
        <v>2.4522387100663043</v>
      </c>
    </row>
    <row r="659" spans="1:10" ht="15.75" thickBot="1"/>
    <row r="660" spans="1:10" ht="15.75" thickBot="1">
      <c r="E660" s="161"/>
      <c r="F660" s="162" t="s">
        <v>750</v>
      </c>
      <c r="G660" s="163" t="s">
        <v>751</v>
      </c>
      <c r="H660" s="163" t="s">
        <v>752</v>
      </c>
      <c r="I660" s="164" t="s">
        <v>753</v>
      </c>
      <c r="J660" s="161" t="s">
        <v>754</v>
      </c>
    </row>
    <row r="661" spans="1:10">
      <c r="E661" s="160" t="s">
        <v>755</v>
      </c>
      <c r="F661" s="187">
        <f>H151+H518+H641</f>
        <v>24.485286044087132</v>
      </c>
      <c r="G661" s="188">
        <f>I151+I518+I641</f>
        <v>0</v>
      </c>
      <c r="H661" s="188">
        <f>J151+J518+J641</f>
        <v>2.1848679324894511</v>
      </c>
      <c r="I661" s="189">
        <f>F661+G661+H661</f>
        <v>26.670153976576582</v>
      </c>
      <c r="J661" s="160">
        <f>COUNTA(A21:A150,A314:A517,A620:A640)</f>
        <v>350</v>
      </c>
    </row>
    <row r="662" spans="1:10">
      <c r="E662" s="158" t="s">
        <v>756</v>
      </c>
      <c r="F662" s="190">
        <f>H181+H553+H649</f>
        <v>3.1583149326368063</v>
      </c>
      <c r="G662" s="191">
        <f>I181+I553+I649</f>
        <v>0</v>
      </c>
      <c r="H662" s="191">
        <f>J181+J553+J649</f>
        <v>4.5859349005424897E-2</v>
      </c>
      <c r="I662" s="192">
        <f t="shared" ref="I662:I663" si="0">F662+G662+H662</f>
        <v>3.2041742816422314</v>
      </c>
      <c r="J662" s="158">
        <f>COUNTA(A153:A180,A520:A552,A648)</f>
        <v>53</v>
      </c>
    </row>
    <row r="663" spans="1:10" ht="15.75" thickBot="1">
      <c r="E663" s="159" t="s">
        <v>757</v>
      </c>
      <c r="F663" s="193">
        <f>H17+H310+H615+H644+H655</f>
        <v>32.772667656365194</v>
      </c>
      <c r="G663" s="194">
        <f>I17+I310+I615+I644+I655</f>
        <v>1.7999999999999999E-2</v>
      </c>
      <c r="H663" s="194">
        <f>J17+J310+J615+J644+J655</f>
        <v>0.22151142857142853</v>
      </c>
      <c r="I663" s="195">
        <f t="shared" si="0"/>
        <v>33.012179084936619</v>
      </c>
      <c r="J663" s="159">
        <f>COUNTA(A8:A16,A183:A309,A555:A614,A643,A651:A654)</f>
        <v>178</v>
      </c>
    </row>
  </sheetData>
  <autoFilter ref="A5:J657"/>
  <sortState ref="B635:H647">
    <sortCondition ref="B635"/>
  </sortState>
  <mergeCells count="28">
    <mergeCell ref="A641:D641"/>
    <mergeCell ref="D2:D4"/>
    <mergeCell ref="A657:D657"/>
    <mergeCell ref="A615:D615"/>
    <mergeCell ref="A616:D616"/>
    <mergeCell ref="A553:D553"/>
    <mergeCell ref="A518:D518"/>
    <mergeCell ref="A17:D17"/>
    <mergeCell ref="A655:D655"/>
    <mergeCell ref="A656:D656"/>
    <mergeCell ref="A649:D649"/>
    <mergeCell ref="A310:D310"/>
    <mergeCell ref="A311:D311"/>
    <mergeCell ref="A644:D644"/>
    <mergeCell ref="A645:D645"/>
    <mergeCell ref="A181:D181"/>
    <mergeCell ref="A151:D151"/>
    <mergeCell ref="A18:D18"/>
    <mergeCell ref="A1:J1"/>
    <mergeCell ref="E2:E4"/>
    <mergeCell ref="F2:F4"/>
    <mergeCell ref="G2:G4"/>
    <mergeCell ref="H2:H4"/>
    <mergeCell ref="A2:A4"/>
    <mergeCell ref="B2:B4"/>
    <mergeCell ref="C2:C4"/>
    <mergeCell ref="J2:J4"/>
    <mergeCell ref="I2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07391071CB5034E9593D0C992FC1860" ma:contentTypeVersion="0" ma:contentTypeDescription="Создание документа." ma:contentTypeScope="" ma:versionID="1567118dac0eea0f2ef1fdcb05ece72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B489E-CB86-4152-A1AC-15D45BDC7C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DD39BA-0AC0-4DF6-9B6C-0D4B45718F20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2251CA-5788-4088-8A69-1917AF5AE3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нормы потерь_1_6_ОКЭ</vt:lpstr>
      <vt:lpstr>нормы потерь_1_6_МУП</vt:lpstr>
      <vt:lpstr>нормы потерь_3_4_ОКЭ</vt:lpstr>
      <vt:lpstr>нормы потерь_3_4_МУП</vt:lpstr>
      <vt:lpstr>Потребители Волчанский ГО</vt:lpstr>
    </vt:vector>
  </TitlesOfParts>
  <Company>ГУП СО Облкоммунэнерго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Мерзляков Константин Евгеньевич</dc:creator>
  <cp:lastModifiedBy>гмк</cp:lastModifiedBy>
  <cp:lastPrinted>2016-09-09T10:15:58Z</cp:lastPrinted>
  <dcterms:created xsi:type="dcterms:W3CDTF">2015-03-02T03:49:54Z</dcterms:created>
  <dcterms:modified xsi:type="dcterms:W3CDTF">2017-09-26T11:04:57Z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0x010100207391071CB5034E9593D0C992FC1860</vt:lpwstr>
  </property>
</Properties>
</file>