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'Документ'!$12:$13</definedName>
    <definedName name="_xlnm.Print_Area" localSheetId="0">'Документ'!$A$1:$G$75</definedName>
  </definedNames>
  <calcPr fullCalcOnLoad="1"/>
</workbook>
</file>

<file path=xl/sharedStrings.xml><?xml version="1.0" encoding="utf-8"?>
<sst xmlns="http://schemas.openxmlformats.org/spreadsheetml/2006/main" count="136" uniqueCount="136">
  <si>
    <t>Наименование муниципальной программы (подпрограммы)</t>
  </si>
  <si>
    <t>Код целевой статьи</t>
  </si>
  <si>
    <t>Муниципальная программа Волчанского городского округа "Развитие муниципальной службы до 2026 года"</t>
  </si>
  <si>
    <t>0100000000</t>
  </si>
  <si>
    <t>Подпрограмма 1. Развитие кадровой политики в органах местного самоуправления Волчанского городского округа</t>
  </si>
  <si>
    <t>0110000000</t>
  </si>
  <si>
    <t>Подпрограмма 2. Реализация социальных гарантий пенсионного обеспечения лиц, замещавших муниципальные должности, и муниципальных служащих</t>
  </si>
  <si>
    <t>0120000000</t>
  </si>
  <si>
    <t>Подпрограмма 3. Противодействие коррупции в Волчанском городском округе</t>
  </si>
  <si>
    <t>0130000000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</si>
  <si>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t>
  </si>
  <si>
    <t>0200000000</t>
  </si>
  <si>
    <t>Муниципальная программа Волчанского городского округа "Реализация прочих мероприятий в Волчанском городском округе на период до 2024 года"</t>
  </si>
  <si>
    <t>0400000000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</si>
  <si>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до 2024 года"</t>
  </si>
  <si>
    <t>0500000000</t>
  </si>
  <si>
    <t>Подпрограмма 1 "Социальная поддержка общественных организаций на территории Волчанского городского округа до 2024 года"</t>
  </si>
  <si>
    <t>0510000000</t>
  </si>
  <si>
    <t>Подпрограмма 2 "Социальная поддержка отдельных категорий граждан на территории Волчанского городского округа до 2024 года"</t>
  </si>
  <si>
    <t>0520000000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</si>
  <si>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t>
  </si>
  <si>
    <t>0600000000</t>
  </si>
  <si>
    <t>Подпрограмма 1 "Профилактика ВИЧ - инфекции на территории Волчанского городского округа"</t>
  </si>
  <si>
    <t>0610000000</t>
  </si>
  <si>
    <t>Подпрограмма 2 "Предупреждение распространения туберкулеза на территории Волчанского городского округа до 2024 года"</t>
  </si>
  <si>
    <t>0620000000</t>
  </si>
  <si>
    <t>Подпрограмма 3 "Предупреждение возникновения, распространения инфекционных заболеваний, управляемых средствами специфической профилактики"</t>
  </si>
  <si>
    <t>0630000000</t>
  </si>
  <si>
    <t>Подпрограмма 4 "Формирование здорового образа жизни у населения Волчанского городского округа до 2024 года"</t>
  </si>
  <si>
    <t>0640000000</t>
  </si>
  <si>
    <t>Муниципальная программа Волчанского городского округа "Укрепление общественного здоровья в Волчанском городском округе до 2024года"</t>
  </si>
  <si>
    <t>0700000000</t>
  </si>
  <si>
    <t>Муниципальная программа Волчанского городского округа "Формирование современной городской среды в Волчанском городском округе на 2018-2024 годы"</t>
  </si>
  <si>
    <t>0900000000</t>
  </si>
  <si>
    <t>Муниципальная программа Волчанского городского округа "Развитие транспорта Волчанского городского округа на 2019-2024 годы"</t>
  </si>
  <si>
    <t>1000000000</t>
  </si>
  <si>
    <t>Муниципальная программа Волчанского городского округа "Развитие жилищного хозяйства Волчанского городского округа до 2026 года"</t>
  </si>
  <si>
    <t>1200000000</t>
  </si>
  <si>
    <t>Подпрограмма 1. "Капитальный ремонт общего имущества многоквартирных жилых домов на территории Волчанского городского округа до 2026 года"</t>
  </si>
  <si>
    <t>1210000000</t>
  </si>
  <si>
    <t>Подпрограмма 2. "Содержание жилищного хозяйства на территории Волчанского городского округа до 2026 года"</t>
  </si>
  <si>
    <t>1220000000</t>
  </si>
  <si>
    <t>Муниципальная программа Волчанского городского округа "Обращение с твердыми коммунальными отходами и обеспечение безопасного природопользования на территории Волчанского городского округа до 2024 года"</t>
  </si>
  <si>
    <t>1300000000</t>
  </si>
  <si>
    <t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t>
  </si>
  <si>
    <t>1400000000</t>
  </si>
  <si>
    <t>Подпрограмма 2. "Качество образования как основа благополучия"</t>
  </si>
  <si>
    <t>1420000000</t>
  </si>
  <si>
    <t>Подпрограмма 3. "Педагогические кадры XXI века"</t>
  </si>
  <si>
    <t>1430000000</t>
  </si>
  <si>
    <t>Подпрограмма 4. "Патриотическое воспитание граждан и формирование основ безопасности жизнедеятельности обучающихся в Волчанском городском округе"</t>
  </si>
  <si>
    <t>1440000000</t>
  </si>
  <si>
    <t>Подпрограмма 5. "Реализация молодежной политики в Волчанском городском округе"</t>
  </si>
  <si>
    <t>1450000000</t>
  </si>
  <si>
    <t>Подпрограмма 6. "Реализация национального проекта "Образование" в Волчанском городском округе"</t>
  </si>
  <si>
    <t>1460000000</t>
  </si>
  <si>
    <t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t>
  </si>
  <si>
    <t>1470000000</t>
  </si>
  <si>
    <t>Муниципальная программа Волчанского городского округа "Развитие культуры в Волчанском городском округе до 2026 года"</t>
  </si>
  <si>
    <t>1500000000</t>
  </si>
  <si>
    <t>Подпрограмма 1. "Развитие культуры"</t>
  </si>
  <si>
    <t>1510000000</t>
  </si>
  <si>
    <t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t>
  </si>
  <si>
    <t>1530000000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</si>
  <si>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t>
  </si>
  <si>
    <t>1600000000</t>
  </si>
  <si>
    <t>Подпрограмма 1. "Развитие физической культуры и спорта в Волчанском городском округе"</t>
  </si>
  <si>
    <t>1610000000</t>
  </si>
  <si>
    <t>Муниципальная программа Волчанского городского округа "Обеспечение доступным жильем молодых семей на территории Волчанского городского округа до 2026 года"</t>
  </si>
  <si>
    <t>1700000000</t>
  </si>
  <si>
    <t>Подпрограмма 1. "Обеспечение жильем молодых семей на территории Волчанского городского округа"</t>
  </si>
  <si>
    <t>1710000000</t>
  </si>
  <si>
    <t>Муниципальная программа Волчанского городского округа "Управление муниципальными финансами Волчанского городского округа на 2021-2026 годы"</t>
  </si>
  <si>
    <t>2100000000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</si>
  <si>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t>
  </si>
  <si>
    <t>3400000000</t>
  </si>
  <si>
    <t>Подпрограмма 1. "Совершенствование муниципального управления"</t>
  </si>
  <si>
    <t>3410000000</t>
  </si>
  <si>
    <t>Подпрограмма 2. "Повышение инвестиционной привлекательности Волчанского городского округа"</t>
  </si>
  <si>
    <t>3420000000</t>
  </si>
  <si>
    <t>Подпрограмма 3 "Развитие малого и среднего предпринимательства в Волчанском городском округе"</t>
  </si>
  <si>
    <t>3430000000</t>
  </si>
  <si>
    <t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</si>
  <si>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</si>
  <si>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t>
  </si>
  <si>
    <t>3500000000</t>
  </si>
  <si>
    <t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</si>
  <si>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</si>
  <si>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>Подпрограмма 2. "Обеспечение первичных мер пожарной безопасности на территории Волчанского городского округа"</t>
  </si>
  <si>
    <t>3520000000</t>
  </si>
  <si>
    <t>Подпрограмма 3. "Профилактика терроризма в Волчанском городском округе"</t>
  </si>
  <si>
    <t>3530000000</t>
  </si>
  <si>
    <t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t>
  </si>
  <si>
    <t>3600000000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</si>
  <si>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</si>
  <si>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3800000000</t>
  </si>
  <si>
    <t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</si>
  <si>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</si>
  <si>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>Подпрограмма 3. "Повышение качества условий проживания населения Волчанского городского округа до 2024 года"</t>
  </si>
  <si>
    <t>3830000000</t>
  </si>
  <si>
    <t>Подпрограмма 5. "Энергосбережение и повышение энергетической эффективности Волчанского городского округа"</t>
  </si>
  <si>
    <t>3850000000</t>
  </si>
  <si>
    <t>Подпрограмма 6. "Восстановление и развитие объектов внешнего благоустройства Волчанского городского округа"</t>
  </si>
  <si>
    <t>3860000000</t>
  </si>
  <si>
    <t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</si>
  <si>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3870000000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</si>
  <si>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t>
  </si>
  <si>
    <t>4200000000</t>
  </si>
  <si>
    <t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t>
  </si>
  <si>
    <t>4210000000</t>
  </si>
  <si>
    <t>Подпрограмма 2.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</si>
  <si>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</si>
  <si>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t>
  </si>
  <si>
    <t>4230000000</t>
  </si>
  <si>
    <t>Муниципальная программа Волчанского городского округа "Профилактика правонарушений на территории Волчанского городского округа до 2024 года"</t>
  </si>
  <si>
    <t>4500000000</t>
  </si>
  <si>
    <t>Подпрограмма 1. "Профилактика правонарушений на территории Волчанского городского округа"</t>
  </si>
  <si>
    <t>4510000000</t>
  </si>
  <si>
    <t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t>
  </si>
  <si>
    <t>4520000000</t>
  </si>
  <si>
    <t>Подпрограмма 3 "Профилактика наркомании на территории Волчанского городского округа"</t>
  </si>
  <si>
    <t>4530000000</t>
  </si>
  <si>
    <t xml:space="preserve">Всего расходов:   </t>
  </si>
  <si>
    <t>Номер строки</t>
  </si>
  <si>
    <t>Приложение 4</t>
  </si>
  <si>
    <t>к постановлению главы</t>
  </si>
  <si>
    <t>Волчанского городского округа</t>
  </si>
  <si>
    <t>Плановые назначения на 2023 год, в рублях</t>
  </si>
  <si>
    <t>ОТЧЕТ</t>
  </si>
  <si>
    <t>ОБ ИСПОЛНЕНИИ МУНИЦИПАЛЬНЫХ ПРОГРАММ</t>
  </si>
  <si>
    <t>ВОЛЧАНСКОГО ГОРОДСКОГО ОКРУГА</t>
  </si>
  <si>
    <t>Процент исполнения, %</t>
  </si>
  <si>
    <t xml:space="preserve">      Подпрограмма 2. "Предоставление региональной поддержки молодым семьям на улучшение жилищных условий на территории Волчанского городского округа"</t>
  </si>
  <si>
    <t>ЗА 9 МЕСЯЦЕВ 2023 ГОДА</t>
  </si>
  <si>
    <t>Исполнено за 9 месяцев 2023 года, в рублях</t>
  </si>
  <si>
    <t>от 25.10.2023 г. № 510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</si>
</sst>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0"/>
    </font>
    <font>
      <sz val="11"/>
      <color rgb="FF000000"/>
      <name val="Calibri"/>
      <family val="0"/>
    </font>
    <font>
      <sz val="10"/>
      <color rgb="FF000000"/>
      <name val="Times New Roman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1"/>
      <color rgb="FF000000"/>
      <name val="Times New Roman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1">
      <alignment vertical="top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20" borderId="0">
      <alignment/>
      <protection/>
    </xf>
    <xf numFmtId="0" fontId="30" fillId="0" borderId="0">
      <alignment horizontal="right" vertical="center" wrapText="1"/>
      <protection/>
    </xf>
    <xf numFmtId="0" fontId="34" fillId="0" borderId="1">
      <alignment horizontal="center" vertical="center" wrapText="1"/>
      <protection/>
    </xf>
    <xf numFmtId="0" fontId="30" fillId="0" borderId="0">
      <alignment horizontal="right" vertical="center"/>
      <protection/>
    </xf>
    <xf numFmtId="1" fontId="34" fillId="0" borderId="1">
      <alignment horizontal="left" vertical="top" wrapText="1" indent="2"/>
      <protection/>
    </xf>
    <xf numFmtId="0" fontId="35" fillId="0" borderId="0">
      <alignment horizontal="center"/>
      <protection/>
    </xf>
    <xf numFmtId="0" fontId="34" fillId="0" borderId="0">
      <alignment/>
      <protection/>
    </xf>
    <xf numFmtId="0" fontId="30" fillId="0" borderId="2">
      <alignment horizontal="center" vertical="top" wrapText="1"/>
      <protection/>
    </xf>
    <xf numFmtId="1" fontId="34" fillId="0" borderId="1">
      <alignment horizontal="center" vertical="top" shrinkToFit="1"/>
      <protection/>
    </xf>
    <xf numFmtId="0" fontId="30" fillId="0" borderId="3">
      <alignment horizontal="center" vertical="top" wrapText="1"/>
      <protection/>
    </xf>
    <xf numFmtId="0" fontId="36" fillId="0" borderId="1">
      <alignment horizontal="left"/>
      <protection/>
    </xf>
    <xf numFmtId="0" fontId="30" fillId="0" borderId="1">
      <alignment horizontal="center" vertical="top" wrapText="1"/>
      <protection/>
    </xf>
    <xf numFmtId="4" fontId="34" fillId="0" borderId="1">
      <alignment horizontal="right" vertical="top" shrinkToFit="1"/>
      <protection/>
    </xf>
    <xf numFmtId="0" fontId="30" fillId="20" borderId="0">
      <alignment/>
      <protection/>
    </xf>
    <xf numFmtId="4" fontId="36" fillId="21" borderId="1">
      <alignment horizontal="right" vertical="top" shrinkToFit="1"/>
      <protection/>
    </xf>
    <xf numFmtId="0" fontId="32" fillId="0" borderId="0">
      <alignment/>
      <protection/>
    </xf>
    <xf numFmtId="0" fontId="34" fillId="0" borderId="0">
      <alignment wrapText="1"/>
      <protection/>
    </xf>
    <xf numFmtId="0" fontId="31" fillId="0" borderId="0">
      <alignment/>
      <protection/>
    </xf>
    <xf numFmtId="0" fontId="34" fillId="0" borderId="0">
      <alignment horizontal="left" wrapText="1"/>
      <protection/>
    </xf>
    <xf numFmtId="0" fontId="30" fillId="0" borderId="1">
      <alignment horizontal="center" vertical="top" wrapText="1"/>
      <protection/>
    </xf>
    <xf numFmtId="10" fontId="34" fillId="0" borderId="1">
      <alignment horizontal="right" vertical="top" shrinkToFit="1"/>
      <protection/>
    </xf>
    <xf numFmtId="0" fontId="30" fillId="0" borderId="4">
      <alignment horizontal="center" vertical="top" wrapText="1"/>
      <protection/>
    </xf>
    <xf numFmtId="10" fontId="36" fillId="21" borderId="1">
      <alignment horizontal="right" vertical="top" shrinkToFit="1"/>
      <protection/>
    </xf>
    <xf numFmtId="0" fontId="30" fillId="0" borderId="1">
      <alignment horizontal="center" vertical="top" wrapText="1"/>
      <protection/>
    </xf>
    <xf numFmtId="0" fontId="37" fillId="0" borderId="0">
      <alignment horizontal="center" wrapText="1"/>
      <protection/>
    </xf>
    <xf numFmtId="0" fontId="32" fillId="0" borderId="0">
      <alignment horizontal="left" wrapText="1"/>
      <protection/>
    </xf>
    <xf numFmtId="0" fontId="37" fillId="0" borderId="0">
      <alignment horizontal="center"/>
      <protection/>
    </xf>
    <xf numFmtId="0" fontId="32" fillId="0" borderId="0">
      <alignment wrapText="1"/>
      <protection/>
    </xf>
    <xf numFmtId="0" fontId="34" fillId="0" borderId="0">
      <alignment horizontal="right"/>
      <protection/>
    </xf>
    <xf numFmtId="0" fontId="35" fillId="0" borderId="1">
      <alignment horizontal="left"/>
      <protection/>
    </xf>
    <xf numFmtId="0" fontId="34" fillId="0" borderId="0">
      <alignment vertical="top"/>
      <protection/>
    </xf>
    <xf numFmtId="0" fontId="30" fillId="0" borderId="1">
      <alignment horizontal="center" vertical="center" wrapText="1"/>
      <protection/>
    </xf>
    <xf numFmtId="0" fontId="36" fillId="0" borderId="1">
      <alignment vertical="top" wrapText="1"/>
      <protection/>
    </xf>
    <xf numFmtId="4" fontId="35" fillId="0" borderId="1">
      <alignment horizontal="right" vertical="top"/>
      <protection/>
    </xf>
    <xf numFmtId="4" fontId="36" fillId="22" borderId="1">
      <alignment horizontal="right" vertical="top" shrinkToFit="1"/>
      <protection/>
    </xf>
    <xf numFmtId="0" fontId="30" fillId="0" borderId="0">
      <alignment vertical="center" wrapText="1"/>
      <protection/>
    </xf>
    <xf numFmtId="10" fontId="36" fillId="22" borderId="1">
      <alignment horizontal="right" vertical="top" shrinkToFit="1"/>
      <protection/>
    </xf>
    <xf numFmtId="0" fontId="30" fillId="0" borderId="0">
      <alignment vertical="center"/>
      <protection/>
    </xf>
    <xf numFmtId="0" fontId="35" fillId="0" borderId="0">
      <alignment horizontal="center" wrapText="1"/>
      <protection/>
    </xf>
    <xf numFmtId="0" fontId="32" fillId="0" borderId="0">
      <alignment horizontal="right"/>
      <protection/>
    </xf>
    <xf numFmtId="0" fontId="30" fillId="0" borderId="1">
      <alignment horizontal="center" vertical="top" wrapText="1"/>
      <protection/>
    </xf>
    <xf numFmtId="0" fontId="33" fillId="20" borderId="0">
      <alignment/>
      <protection/>
    </xf>
    <xf numFmtId="0" fontId="30" fillId="0" borderId="1">
      <alignment vertical="top"/>
      <protection/>
    </xf>
    <xf numFmtId="1" fontId="30" fillId="0" borderId="1">
      <alignment horizontal="left" vertical="top"/>
      <protection/>
    </xf>
    <xf numFmtId="1" fontId="30" fillId="0" borderId="1">
      <alignment horizontal="center" vertical="top"/>
      <protection/>
    </xf>
    <xf numFmtId="4" fontId="30" fillId="0" borderId="1">
      <alignment horizontal="right" vertical="top"/>
      <protection/>
    </xf>
    <xf numFmtId="4" fontId="30" fillId="23" borderId="1">
      <alignment horizontal="right" vertical="top"/>
      <protection/>
    </xf>
    <xf numFmtId="0" fontId="3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30" borderId="5" applyNumberFormat="0" applyAlignment="0" applyProtection="0"/>
    <xf numFmtId="0" fontId="39" fillId="31" borderId="6" applyNumberFormat="0" applyAlignment="0" applyProtection="0"/>
    <xf numFmtId="0" fontId="40" fillId="31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2" borderId="11" applyNumberFormat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" fontId="35" fillId="0" borderId="1" xfId="84" applyNumberFormat="1" applyFont="1" applyProtection="1">
      <alignment horizontal="center" vertical="top"/>
      <protection/>
    </xf>
    <xf numFmtId="1" fontId="35" fillId="0" borderId="4" xfId="84" applyNumberFormat="1" applyFont="1" applyBorder="1" applyProtection="1">
      <alignment horizontal="center" vertical="top"/>
      <protection/>
    </xf>
    <xf numFmtId="0" fontId="53" fillId="0" borderId="14" xfId="51" applyNumberFormat="1" applyFont="1" applyBorder="1" applyProtection="1">
      <alignment horizontal="center" vertical="top" wrapText="1"/>
      <protection/>
    </xf>
    <xf numFmtId="0" fontId="30" fillId="0" borderId="0" xfId="77" applyNumberFormat="1" applyFont="1" applyAlignment="1" applyProtection="1">
      <alignment vertical="center"/>
      <protection/>
    </xf>
    <xf numFmtId="1" fontId="30" fillId="0" borderId="4" xfId="84" applyNumberFormat="1" applyFont="1" applyBorder="1" applyProtection="1">
      <alignment horizontal="center" vertical="top"/>
      <protection/>
    </xf>
    <xf numFmtId="0" fontId="35" fillId="36" borderId="4" xfId="35" applyNumberFormat="1" applyFont="1" applyFill="1" applyBorder="1" applyProtection="1">
      <alignment vertical="top" wrapText="1"/>
      <protection/>
    </xf>
    <xf numFmtId="1" fontId="35" fillId="36" borderId="4" xfId="84" applyNumberFormat="1" applyFont="1" applyFill="1" applyBorder="1" applyProtection="1">
      <alignment horizontal="center" vertical="top"/>
      <protection/>
    </xf>
    <xf numFmtId="4" fontId="35" fillId="36" borderId="4" xfId="85" applyNumberFormat="1" applyFont="1" applyFill="1" applyBorder="1" applyAlignment="1" applyProtection="1">
      <alignment horizontal="center" vertical="top"/>
      <protection/>
    </xf>
    <xf numFmtId="164" fontId="35" fillId="36" borderId="4" xfId="85" applyNumberFormat="1" applyFont="1" applyFill="1" applyBorder="1" applyAlignment="1" applyProtection="1">
      <alignment horizontal="center" vertical="top"/>
      <protection/>
    </xf>
    <xf numFmtId="0" fontId="35" fillId="36" borderId="1" xfId="35" applyNumberFormat="1" applyFont="1" applyFill="1" applyProtection="1">
      <alignment vertical="top" wrapText="1"/>
      <protection/>
    </xf>
    <xf numFmtId="1" fontId="35" fillId="36" borderId="1" xfId="84" applyNumberFormat="1" applyFont="1" applyFill="1" applyProtection="1">
      <alignment horizontal="center" vertical="top"/>
      <protection/>
    </xf>
    <xf numFmtId="4" fontId="35" fillId="36" borderId="1" xfId="85" applyNumberFormat="1" applyFont="1" applyFill="1" applyAlignment="1" applyProtection="1">
      <alignment horizontal="center" vertical="top"/>
      <protection/>
    </xf>
    <xf numFmtId="164" fontId="35" fillId="36" borderId="1" xfId="85" applyNumberFormat="1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 locked="0"/>
    </xf>
    <xf numFmtId="0" fontId="32" fillId="0" borderId="0" xfId="55" applyNumberFormat="1" applyFont="1" applyProtection="1">
      <alignment/>
      <protection/>
    </xf>
    <xf numFmtId="0" fontId="30" fillId="0" borderId="0" xfId="57" applyNumberFormat="1" applyFont="1" applyProtection="1">
      <alignment/>
      <protection/>
    </xf>
    <xf numFmtId="0" fontId="30" fillId="0" borderId="0" xfId="41" applyNumberFormat="1" applyFont="1" applyProtection="1">
      <alignment horizontal="right" vertical="center" wrapText="1"/>
      <protection/>
    </xf>
    <xf numFmtId="0" fontId="30" fillId="0" borderId="0" xfId="75" applyNumberFormat="1" applyFont="1" applyAlignment="1" applyProtection="1">
      <alignment vertical="center" wrapText="1"/>
      <protection/>
    </xf>
    <xf numFmtId="0" fontId="30" fillId="0" borderId="0" xfId="75" applyFont="1" applyAlignment="1">
      <alignment vertical="center" wrapText="1"/>
      <protection/>
    </xf>
    <xf numFmtId="0" fontId="30" fillId="0" borderId="0" xfId="43" applyNumberFormat="1" applyFont="1" applyProtection="1">
      <alignment horizontal="right" vertical="center"/>
      <protection/>
    </xf>
    <xf numFmtId="0" fontId="30" fillId="0" borderId="0" xfId="77" applyFont="1" applyAlignment="1">
      <alignment vertical="center"/>
      <protection/>
    </xf>
    <xf numFmtId="0" fontId="30" fillId="0" borderId="0" xfId="77" applyNumberFormat="1" applyFont="1" applyProtection="1">
      <alignment vertical="center"/>
      <protection/>
    </xf>
    <xf numFmtId="0" fontId="30" fillId="0" borderId="0" xfId="77" applyFont="1">
      <alignment vertical="center"/>
      <protection/>
    </xf>
    <xf numFmtId="0" fontId="30" fillId="0" borderId="2" xfId="59" applyNumberFormat="1" applyFont="1" applyBorder="1" applyProtection="1">
      <alignment horizontal="center" vertical="top" wrapText="1"/>
      <protection/>
    </xf>
    <xf numFmtId="0" fontId="30" fillId="0" borderId="2" xfId="47" applyNumberFormat="1" applyFont="1" applyProtection="1">
      <alignment horizontal="center" vertical="top" wrapText="1"/>
      <protection/>
    </xf>
    <xf numFmtId="0" fontId="30" fillId="0" borderId="15" xfId="47" applyNumberFormat="1" applyFont="1" applyBorder="1" applyProtection="1">
      <alignment horizontal="center" vertical="top" wrapText="1"/>
      <protection/>
    </xf>
    <xf numFmtId="0" fontId="30" fillId="0" borderId="14" xfId="47" applyNumberFormat="1" applyFont="1" applyBorder="1" applyProtection="1">
      <alignment horizontal="center" vertical="top" wrapText="1"/>
      <protection/>
    </xf>
    <xf numFmtId="0" fontId="53" fillId="0" borderId="0" xfId="57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0" fillId="0" borderId="0" xfId="87" applyNumberFormat="1" applyFont="1" applyProtection="1">
      <alignment/>
      <protection/>
    </xf>
    <xf numFmtId="0" fontId="30" fillId="36" borderId="1" xfId="35" applyNumberFormat="1" applyFont="1" applyFill="1" applyProtection="1">
      <alignment vertical="top" wrapText="1"/>
      <protection/>
    </xf>
    <xf numFmtId="1" fontId="30" fillId="36" borderId="1" xfId="84" applyNumberFormat="1" applyFont="1" applyFill="1" applyProtection="1">
      <alignment horizontal="center" vertical="top"/>
      <protection/>
    </xf>
    <xf numFmtId="4" fontId="30" fillId="36" borderId="1" xfId="85" applyNumberFormat="1" applyFont="1" applyFill="1" applyAlignment="1" applyProtection="1">
      <alignment horizontal="center" vertical="top"/>
      <protection/>
    </xf>
    <xf numFmtId="164" fontId="30" fillId="36" borderId="1" xfId="85" applyNumberFormat="1" applyFont="1" applyFill="1" applyAlignment="1" applyProtection="1">
      <alignment horizontal="center" vertical="top"/>
      <protection/>
    </xf>
    <xf numFmtId="0" fontId="32" fillId="36" borderId="1" xfId="72" applyNumberFormat="1" applyFont="1" applyFill="1" applyProtection="1">
      <alignment vertical="top" wrapText="1"/>
      <protection/>
    </xf>
    <xf numFmtId="4" fontId="35" fillId="36" borderId="1" xfId="73" applyNumberFormat="1" applyFont="1" applyFill="1" applyAlignment="1" applyProtection="1">
      <alignment horizontal="center" vertical="top"/>
      <protection/>
    </xf>
    <xf numFmtId="164" fontId="35" fillId="36" borderId="1" xfId="73" applyNumberFormat="1" applyFont="1" applyFill="1" applyAlignment="1" applyProtection="1">
      <alignment horizontal="center" vertical="top"/>
      <protection/>
    </xf>
    <xf numFmtId="2" fontId="2" fillId="0" borderId="0" xfId="0" applyNumberFormat="1" applyFont="1" applyAlignment="1" applyProtection="1">
      <alignment/>
      <protection locked="0"/>
    </xf>
    <xf numFmtId="0" fontId="35" fillId="0" borderId="0" xfId="78" applyNumberFormat="1" applyFont="1" applyAlignment="1" applyProtection="1">
      <alignment horizontal="center" wrapText="1"/>
      <protection/>
    </xf>
    <xf numFmtId="0" fontId="35" fillId="36" borderId="1" xfId="69" applyNumberFormat="1" applyFont="1" applyFill="1" applyProtection="1">
      <alignment horizontal="left"/>
      <protection/>
    </xf>
    <xf numFmtId="0" fontId="35" fillId="36" borderId="1" xfId="69" applyFont="1" applyFill="1">
      <alignment horizontal="left"/>
      <protection/>
    </xf>
    <xf numFmtId="0" fontId="32" fillId="0" borderId="0" xfId="79" applyNumberFormat="1" applyFont="1" applyProtection="1">
      <alignment horizontal="right"/>
      <protection/>
    </xf>
    <xf numFmtId="0" fontId="32" fillId="0" borderId="0" xfId="79" applyFont="1">
      <alignment horizontal="right"/>
      <protection/>
    </xf>
    <xf numFmtId="0" fontId="32" fillId="0" borderId="0" xfId="65" applyNumberFormat="1" applyFont="1" applyProtection="1">
      <alignment horizontal="left" wrapText="1"/>
      <protection/>
    </xf>
    <xf numFmtId="0" fontId="32" fillId="0" borderId="0" xfId="65" applyFont="1">
      <alignment horizontal="left" wrapText="1"/>
      <protection/>
    </xf>
    <xf numFmtId="0" fontId="30" fillId="0" borderId="0" xfId="43" applyNumberFormat="1" applyFont="1" applyProtection="1">
      <alignment horizontal="right" vertical="center"/>
      <protection/>
    </xf>
    <xf numFmtId="0" fontId="30" fillId="0" borderId="0" xfId="43" applyFont="1">
      <alignment horizontal="right" vertical="center"/>
      <protection/>
    </xf>
    <xf numFmtId="0" fontId="35" fillId="0" borderId="0" xfId="45" applyNumberFormat="1" applyFont="1" applyAlignment="1" applyProtection="1">
      <alignment horizont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5" xfId="35"/>
    <cellStyle name="style0" xfId="36"/>
    <cellStyle name="td" xfId="37"/>
    <cellStyle name="tr" xfId="38"/>
    <cellStyle name="xl21" xfId="39"/>
    <cellStyle name="xl21 2" xfId="40"/>
    <cellStyle name="xl22" xfId="41"/>
    <cellStyle name="xl22 2" xfId="42"/>
    <cellStyle name="xl23" xfId="43"/>
    <cellStyle name="xl23 2" xfId="44"/>
    <cellStyle name="xl24" xfId="45"/>
    <cellStyle name="xl24 2" xfId="46"/>
    <cellStyle name="xl25" xfId="47"/>
    <cellStyle name="xl25 2" xfId="48"/>
    <cellStyle name="xl26" xfId="49"/>
    <cellStyle name="xl26 2" xfId="50"/>
    <cellStyle name="xl27" xfId="51"/>
    <cellStyle name="xl27 2" xfId="52"/>
    <cellStyle name="xl28" xfId="53"/>
    <cellStyle name="xl28 2" xfId="54"/>
    <cellStyle name="xl29" xfId="55"/>
    <cellStyle name="xl29 2" xfId="56"/>
    <cellStyle name="xl30" xfId="57"/>
    <cellStyle name="xl30 2" xfId="58"/>
    <cellStyle name="xl31" xfId="59"/>
    <cellStyle name="xl31 2" xfId="60"/>
    <cellStyle name="xl32" xfId="61"/>
    <cellStyle name="xl32 2" xfId="62"/>
    <cellStyle name="xl33" xfId="63"/>
    <cellStyle name="xl33 2" xfId="64"/>
    <cellStyle name="xl34" xfId="65"/>
    <cellStyle name="xl34 2" xfId="66"/>
    <cellStyle name="xl35" xfId="67"/>
    <cellStyle name="xl35 2" xfId="68"/>
    <cellStyle name="xl36" xfId="69"/>
    <cellStyle name="xl36 2" xfId="70"/>
    <cellStyle name="xl37" xfId="71"/>
    <cellStyle name="xl37 2" xfId="72"/>
    <cellStyle name="xl38" xfId="73"/>
    <cellStyle name="xl38 2" xfId="74"/>
    <cellStyle name="xl39" xfId="75"/>
    <cellStyle name="xl39 2" xfId="76"/>
    <cellStyle name="xl40" xfId="77"/>
    <cellStyle name="xl41" xfId="78"/>
    <cellStyle name="xl42" xfId="79"/>
    <cellStyle name="xl43" xfId="80"/>
    <cellStyle name="xl44" xfId="81"/>
    <cellStyle name="xl45" xfId="82"/>
    <cellStyle name="xl46" xfId="83"/>
    <cellStyle name="xl47" xfId="84"/>
    <cellStyle name="xl48" xfId="85"/>
    <cellStyle name="xl49" xfId="86"/>
    <cellStyle name="xl50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tabSelected="1" zoomScaleSheetLayoutView="100" zoomScalePageLayoutView="0" workbookViewId="0" topLeftCell="A25">
      <selection activeCell="E34" sqref="E34"/>
    </sheetView>
  </sheetViews>
  <sheetFormatPr defaultColWidth="9.140625" defaultRowHeight="15" outlineLevelRow="1"/>
  <cols>
    <col min="1" max="1" width="9.00390625" style="14" customWidth="1"/>
    <col min="2" max="2" width="43.140625" style="14" customWidth="1"/>
    <col min="3" max="3" width="14.140625" style="14" customWidth="1"/>
    <col min="4" max="5" width="17.7109375" style="14" customWidth="1"/>
    <col min="6" max="6" width="15.8515625" style="14" customWidth="1"/>
    <col min="7" max="7" width="3.00390625" style="14" customWidth="1"/>
    <col min="8" max="16384" width="9.140625" style="14" customWidth="1"/>
  </cols>
  <sheetData>
    <row r="1" spans="2:7" ht="6.75" customHeight="1">
      <c r="B1" s="44"/>
      <c r="C1" s="45"/>
      <c r="D1" s="15"/>
      <c r="E1" s="15"/>
      <c r="F1" s="15"/>
      <c r="G1" s="16"/>
    </row>
    <row r="2" spans="1:7" ht="15" customHeight="1">
      <c r="A2" s="17"/>
      <c r="B2" s="17"/>
      <c r="C2" s="17"/>
      <c r="D2" s="18"/>
      <c r="E2" s="18" t="s">
        <v>124</v>
      </c>
      <c r="F2" s="19"/>
      <c r="G2" s="16"/>
    </row>
    <row r="3" spans="1:7" ht="15" customHeight="1">
      <c r="A3" s="20"/>
      <c r="B3" s="20"/>
      <c r="C3" s="20"/>
      <c r="D3" s="4"/>
      <c r="E3" s="4" t="s">
        <v>125</v>
      </c>
      <c r="F3" s="21"/>
      <c r="G3" s="16"/>
    </row>
    <row r="4" spans="1:7" ht="15" customHeight="1">
      <c r="A4" s="20"/>
      <c r="B4" s="20"/>
      <c r="C4" s="20"/>
      <c r="D4" s="22"/>
      <c r="E4" s="22" t="s">
        <v>126</v>
      </c>
      <c r="F4" s="23"/>
      <c r="G4" s="16"/>
    </row>
    <row r="5" spans="1:7" ht="15" customHeight="1">
      <c r="A5" s="20"/>
      <c r="B5" s="20"/>
      <c r="C5" s="20"/>
      <c r="D5" s="4"/>
      <c r="E5" s="4" t="s">
        <v>135</v>
      </c>
      <c r="F5" s="21"/>
      <c r="G5" s="16"/>
    </row>
    <row r="6" spans="1:7" ht="15" customHeight="1">
      <c r="A6" s="20"/>
      <c r="B6" s="20"/>
      <c r="C6" s="20"/>
      <c r="D6" s="46"/>
      <c r="E6" s="47"/>
      <c r="F6" s="47"/>
      <c r="G6" s="16"/>
    </row>
    <row r="7" spans="1:7" ht="15" customHeight="1">
      <c r="A7" s="48" t="s">
        <v>128</v>
      </c>
      <c r="B7" s="48"/>
      <c r="C7" s="48"/>
      <c r="D7" s="48"/>
      <c r="E7" s="48"/>
      <c r="F7" s="48"/>
      <c r="G7" s="16"/>
    </row>
    <row r="8" spans="1:7" ht="15.75" customHeight="1">
      <c r="A8" s="39" t="s">
        <v>129</v>
      </c>
      <c r="B8" s="39"/>
      <c r="C8" s="39"/>
      <c r="D8" s="39"/>
      <c r="E8" s="39"/>
      <c r="F8" s="39"/>
      <c r="G8" s="16"/>
    </row>
    <row r="9" spans="1:7" ht="15.75" customHeight="1">
      <c r="A9" s="39" t="s">
        <v>130</v>
      </c>
      <c r="B9" s="39"/>
      <c r="C9" s="39"/>
      <c r="D9" s="39"/>
      <c r="E9" s="39"/>
      <c r="F9" s="39"/>
      <c r="G9" s="16"/>
    </row>
    <row r="10" spans="1:7" ht="15.75" customHeight="1">
      <c r="A10" s="39" t="s">
        <v>133</v>
      </c>
      <c r="B10" s="39"/>
      <c r="C10" s="39"/>
      <c r="D10" s="39"/>
      <c r="E10" s="39"/>
      <c r="F10" s="39"/>
      <c r="G10" s="16"/>
    </row>
    <row r="11" spans="2:7" ht="16.5" customHeight="1">
      <c r="B11" s="42"/>
      <c r="C11" s="43"/>
      <c r="D11" s="43"/>
      <c r="E11" s="43"/>
      <c r="F11" s="43"/>
      <c r="G11" s="16"/>
    </row>
    <row r="12" spans="1:7" ht="45.75" customHeight="1">
      <c r="A12" s="24" t="s">
        <v>123</v>
      </c>
      <c r="B12" s="25" t="s">
        <v>0</v>
      </c>
      <c r="C12" s="26" t="s">
        <v>1</v>
      </c>
      <c r="D12" s="26" t="s">
        <v>127</v>
      </c>
      <c r="E12" s="26" t="s">
        <v>134</v>
      </c>
      <c r="F12" s="27" t="s">
        <v>131</v>
      </c>
      <c r="G12" s="16"/>
    </row>
    <row r="13" spans="1:7" s="29" customFormat="1" ht="11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28"/>
    </row>
    <row r="14" spans="1:7" ht="52.5" customHeight="1">
      <c r="A14" s="2">
        <v>1</v>
      </c>
      <c r="B14" s="6" t="s">
        <v>2</v>
      </c>
      <c r="C14" s="7" t="s">
        <v>3</v>
      </c>
      <c r="D14" s="8">
        <f>D15+D16+D17</f>
        <v>1928000</v>
      </c>
      <c r="E14" s="8">
        <f>E15+E16+E17</f>
        <v>1453926.33</v>
      </c>
      <c r="F14" s="9">
        <f aca="true" t="shared" si="0" ref="F14:F33">E14/D14*100</f>
        <v>75.41111670124482</v>
      </c>
      <c r="G14" s="30"/>
    </row>
    <row r="15" spans="1:7" ht="51.75" customHeight="1" outlineLevel="1">
      <c r="A15" s="5">
        <v>2</v>
      </c>
      <c r="B15" s="31" t="s">
        <v>4</v>
      </c>
      <c r="C15" s="32" t="s">
        <v>5</v>
      </c>
      <c r="D15" s="33">
        <v>271500</v>
      </c>
      <c r="E15" s="33">
        <v>237784.77</v>
      </c>
      <c r="F15" s="34">
        <f t="shared" si="0"/>
        <v>87.58186740331492</v>
      </c>
      <c r="G15" s="30"/>
    </row>
    <row r="16" spans="1:7" ht="60" outlineLevel="1">
      <c r="A16" s="5">
        <v>3</v>
      </c>
      <c r="B16" s="31" t="s">
        <v>6</v>
      </c>
      <c r="C16" s="32" t="s">
        <v>7</v>
      </c>
      <c r="D16" s="33">
        <v>1650500</v>
      </c>
      <c r="E16" s="33">
        <v>1213981.56</v>
      </c>
      <c r="F16" s="34">
        <f t="shared" si="0"/>
        <v>73.55235140866404</v>
      </c>
      <c r="G16" s="30"/>
    </row>
    <row r="17" spans="1:7" ht="39.75" customHeight="1" outlineLevel="1">
      <c r="A17" s="5">
        <v>4</v>
      </c>
      <c r="B17" s="31" t="s">
        <v>8</v>
      </c>
      <c r="C17" s="32" t="s">
        <v>9</v>
      </c>
      <c r="D17" s="33">
        <v>6000</v>
      </c>
      <c r="E17" s="33">
        <v>2160</v>
      </c>
      <c r="F17" s="34">
        <f t="shared" si="0"/>
        <v>36</v>
      </c>
      <c r="G17" s="30"/>
    </row>
    <row r="18" spans="1:7" ht="108.75" customHeight="1">
      <c r="A18" s="2">
        <v>5</v>
      </c>
      <c r="B18" s="10" t="s">
        <v>10</v>
      </c>
      <c r="C18" s="11" t="s">
        <v>11</v>
      </c>
      <c r="D18" s="12">
        <v>200000</v>
      </c>
      <c r="E18" s="12">
        <v>150000</v>
      </c>
      <c r="F18" s="13">
        <f t="shared" si="0"/>
        <v>75</v>
      </c>
      <c r="G18" s="30"/>
    </row>
    <row r="19" spans="1:7" ht="66.75" customHeight="1">
      <c r="A19" s="2">
        <v>6</v>
      </c>
      <c r="B19" s="10" t="s">
        <v>12</v>
      </c>
      <c r="C19" s="11" t="s">
        <v>13</v>
      </c>
      <c r="D19" s="12">
        <v>1180000</v>
      </c>
      <c r="E19" s="12">
        <v>604834.87</v>
      </c>
      <c r="F19" s="13">
        <f t="shared" si="0"/>
        <v>51.257192372881356</v>
      </c>
      <c r="G19" s="30"/>
    </row>
    <row r="20" spans="1:7" ht="71.25">
      <c r="A20" s="2">
        <v>7</v>
      </c>
      <c r="B20" s="10" t="s">
        <v>14</v>
      </c>
      <c r="C20" s="11" t="s">
        <v>15</v>
      </c>
      <c r="D20" s="12">
        <f>D21+D22</f>
        <v>1257493</v>
      </c>
      <c r="E20" s="12">
        <f>E21+E22</f>
        <v>988782.58</v>
      </c>
      <c r="F20" s="13">
        <f t="shared" si="0"/>
        <v>78.63125917997158</v>
      </c>
      <c r="G20" s="30"/>
    </row>
    <row r="21" spans="1:7" ht="54.75" customHeight="1" outlineLevel="1">
      <c r="A21" s="5">
        <v>8</v>
      </c>
      <c r="B21" s="31" t="s">
        <v>16</v>
      </c>
      <c r="C21" s="32" t="s">
        <v>17</v>
      </c>
      <c r="D21" s="33">
        <v>161200</v>
      </c>
      <c r="E21" s="33">
        <v>114803.7</v>
      </c>
      <c r="F21" s="34">
        <f t="shared" si="0"/>
        <v>71.21817617866006</v>
      </c>
      <c r="G21" s="30"/>
    </row>
    <row r="22" spans="1:7" ht="55.5" customHeight="1" outlineLevel="1">
      <c r="A22" s="5">
        <v>9</v>
      </c>
      <c r="B22" s="31" t="s">
        <v>18</v>
      </c>
      <c r="C22" s="32" t="s">
        <v>19</v>
      </c>
      <c r="D22" s="33">
        <v>1096293</v>
      </c>
      <c r="E22" s="33">
        <v>873978.88</v>
      </c>
      <c r="F22" s="34">
        <f t="shared" si="0"/>
        <v>79.7212861890024</v>
      </c>
      <c r="G22" s="30"/>
    </row>
    <row r="23" spans="1:7" ht="71.25">
      <c r="A23" s="2">
        <v>10</v>
      </c>
      <c r="B23" s="10" t="s">
        <v>20</v>
      </c>
      <c r="C23" s="11" t="s">
        <v>21</v>
      </c>
      <c r="D23" s="12">
        <f>D24+D25+D26+D27</f>
        <v>198000</v>
      </c>
      <c r="E23" s="12">
        <f>E24+E25+E26+E27</f>
        <v>180000</v>
      </c>
      <c r="F23" s="13">
        <f t="shared" si="0"/>
        <v>90.9090909090909</v>
      </c>
      <c r="G23" s="30"/>
    </row>
    <row r="24" spans="1:7" ht="45" outlineLevel="1">
      <c r="A24" s="5">
        <v>11</v>
      </c>
      <c r="B24" s="31" t="s">
        <v>22</v>
      </c>
      <c r="C24" s="32" t="s">
        <v>23</v>
      </c>
      <c r="D24" s="33">
        <v>18000</v>
      </c>
      <c r="E24" s="33">
        <v>0</v>
      </c>
      <c r="F24" s="34">
        <f t="shared" si="0"/>
        <v>0</v>
      </c>
      <c r="G24" s="30"/>
    </row>
    <row r="25" spans="1:7" ht="52.5" customHeight="1" outlineLevel="1">
      <c r="A25" s="5">
        <v>12</v>
      </c>
      <c r="B25" s="31" t="s">
        <v>24</v>
      </c>
      <c r="C25" s="32" t="s">
        <v>25</v>
      </c>
      <c r="D25" s="33">
        <v>10000</v>
      </c>
      <c r="E25" s="33">
        <v>10000</v>
      </c>
      <c r="F25" s="34">
        <f t="shared" si="0"/>
        <v>100</v>
      </c>
      <c r="G25" s="30"/>
    </row>
    <row r="26" spans="1:7" ht="66" customHeight="1" outlineLevel="1">
      <c r="A26" s="5">
        <v>13</v>
      </c>
      <c r="B26" s="31" t="s">
        <v>26</v>
      </c>
      <c r="C26" s="32" t="s">
        <v>27</v>
      </c>
      <c r="D26" s="33">
        <v>150000</v>
      </c>
      <c r="E26" s="33">
        <v>150000</v>
      </c>
      <c r="F26" s="34">
        <f t="shared" si="0"/>
        <v>100</v>
      </c>
      <c r="G26" s="30"/>
    </row>
    <row r="27" spans="1:7" ht="48" customHeight="1" outlineLevel="1">
      <c r="A27" s="5">
        <v>14</v>
      </c>
      <c r="B27" s="31" t="s">
        <v>28</v>
      </c>
      <c r="C27" s="32" t="s">
        <v>29</v>
      </c>
      <c r="D27" s="33">
        <v>20000</v>
      </c>
      <c r="E27" s="33">
        <v>20000</v>
      </c>
      <c r="F27" s="34">
        <f t="shared" si="0"/>
        <v>100</v>
      </c>
      <c r="G27" s="30"/>
    </row>
    <row r="28" spans="1:7" ht="61.5" customHeight="1">
      <c r="A28" s="2">
        <v>15</v>
      </c>
      <c r="B28" s="10" t="s">
        <v>30</v>
      </c>
      <c r="C28" s="11" t="s">
        <v>31</v>
      </c>
      <c r="D28" s="12">
        <v>100000</v>
      </c>
      <c r="E28" s="12">
        <v>47817.78</v>
      </c>
      <c r="F28" s="13">
        <f t="shared" si="0"/>
        <v>47.81778</v>
      </c>
      <c r="G28" s="30"/>
    </row>
    <row r="29" spans="1:7" ht="71.25">
      <c r="A29" s="2">
        <v>16</v>
      </c>
      <c r="B29" s="10" t="s">
        <v>32</v>
      </c>
      <c r="C29" s="11" t="s">
        <v>33</v>
      </c>
      <c r="D29" s="12">
        <f>168518000-137418000</f>
        <v>31100000</v>
      </c>
      <c r="E29" s="12">
        <f>120638144.24-105014518.61</f>
        <v>15623625.629999995</v>
      </c>
      <c r="F29" s="13">
        <f t="shared" si="0"/>
        <v>50.2367383601286</v>
      </c>
      <c r="G29" s="30"/>
    </row>
    <row r="30" spans="1:7" ht="63.75" customHeight="1">
      <c r="A30" s="2">
        <v>17</v>
      </c>
      <c r="B30" s="10" t="s">
        <v>34</v>
      </c>
      <c r="C30" s="11" t="s">
        <v>35</v>
      </c>
      <c r="D30" s="12">
        <v>62206000</v>
      </c>
      <c r="E30" s="12">
        <v>43850467.98</v>
      </c>
      <c r="F30" s="13">
        <f t="shared" si="0"/>
        <v>70.49234475774041</v>
      </c>
      <c r="G30" s="30"/>
    </row>
    <row r="31" spans="1:7" ht="62.25" customHeight="1">
      <c r="A31" s="2">
        <v>18</v>
      </c>
      <c r="B31" s="10" t="s">
        <v>36</v>
      </c>
      <c r="C31" s="11" t="s">
        <v>37</v>
      </c>
      <c r="D31" s="12">
        <f>D32+D33</f>
        <v>46040425</v>
      </c>
      <c r="E31" s="12">
        <f>E32+E33</f>
        <v>14751848.68</v>
      </c>
      <c r="F31" s="13">
        <f t="shared" si="0"/>
        <v>32.04107842184341</v>
      </c>
      <c r="G31" s="30"/>
    </row>
    <row r="32" spans="1:7" ht="60" outlineLevel="1">
      <c r="A32" s="5">
        <v>19</v>
      </c>
      <c r="B32" s="31" t="s">
        <v>38</v>
      </c>
      <c r="C32" s="32" t="s">
        <v>39</v>
      </c>
      <c r="D32" s="33">
        <v>37505800</v>
      </c>
      <c r="E32" s="33">
        <v>7964829.68</v>
      </c>
      <c r="F32" s="34">
        <f t="shared" si="0"/>
        <v>21.236261271589992</v>
      </c>
      <c r="G32" s="30"/>
    </row>
    <row r="33" spans="1:7" ht="55.5" customHeight="1" outlineLevel="1">
      <c r="A33" s="5">
        <v>20</v>
      </c>
      <c r="B33" s="31" t="s">
        <v>40</v>
      </c>
      <c r="C33" s="32" t="s">
        <v>41</v>
      </c>
      <c r="D33" s="33">
        <v>8534625</v>
      </c>
      <c r="E33" s="33">
        <v>6787019</v>
      </c>
      <c r="F33" s="34">
        <f t="shared" si="0"/>
        <v>79.52334168167904</v>
      </c>
      <c r="G33" s="30"/>
    </row>
    <row r="34" spans="1:7" ht="107.25" customHeight="1">
      <c r="A34" s="2">
        <v>21</v>
      </c>
      <c r="B34" s="10" t="s">
        <v>42</v>
      </c>
      <c r="C34" s="11" t="s">
        <v>43</v>
      </c>
      <c r="D34" s="12">
        <v>0</v>
      </c>
      <c r="E34" s="12">
        <v>0</v>
      </c>
      <c r="F34" s="13">
        <v>0</v>
      </c>
      <c r="G34" s="30"/>
    </row>
    <row r="35" spans="1:7" ht="75" customHeight="1">
      <c r="A35" s="2">
        <v>22</v>
      </c>
      <c r="B35" s="10" t="s">
        <v>44</v>
      </c>
      <c r="C35" s="11" t="s">
        <v>45</v>
      </c>
      <c r="D35" s="12">
        <f>D36+D37+D38+D39+D40+D41</f>
        <v>515010160</v>
      </c>
      <c r="E35" s="12">
        <f>E36+E37+E38+E39+E40+E41</f>
        <v>463962628.38</v>
      </c>
      <c r="F35" s="13">
        <f aca="true" t="shared" si="1" ref="F35:F41">E35/D35*100</f>
        <v>90.0880534822847</v>
      </c>
      <c r="G35" s="30"/>
    </row>
    <row r="36" spans="1:7" ht="30" outlineLevel="1">
      <c r="A36" s="5">
        <v>23</v>
      </c>
      <c r="B36" s="31" t="s">
        <v>46</v>
      </c>
      <c r="C36" s="32" t="s">
        <v>47</v>
      </c>
      <c r="D36" s="33">
        <f>503315022.9-5313000</f>
        <v>498002022.9</v>
      </c>
      <c r="E36" s="33">
        <f>458296546.19-5313000</f>
        <v>452983546.19</v>
      </c>
      <c r="F36" s="34">
        <f t="shared" si="1"/>
        <v>90.96018195913236</v>
      </c>
      <c r="G36" s="30"/>
    </row>
    <row r="37" spans="1:7" ht="30" outlineLevel="1">
      <c r="A37" s="5">
        <v>24</v>
      </c>
      <c r="B37" s="31" t="s">
        <v>48</v>
      </c>
      <c r="C37" s="32" t="s">
        <v>49</v>
      </c>
      <c r="D37" s="33">
        <v>206183</v>
      </c>
      <c r="E37" s="33">
        <v>104578.48</v>
      </c>
      <c r="F37" s="34">
        <f t="shared" si="1"/>
        <v>50.72119427886877</v>
      </c>
      <c r="G37" s="30"/>
    </row>
    <row r="38" spans="1:7" ht="75" outlineLevel="1">
      <c r="A38" s="5">
        <v>25</v>
      </c>
      <c r="B38" s="31" t="s">
        <v>50</v>
      </c>
      <c r="C38" s="32" t="s">
        <v>51</v>
      </c>
      <c r="D38" s="33">
        <v>200000</v>
      </c>
      <c r="E38" s="33">
        <v>54750</v>
      </c>
      <c r="F38" s="34">
        <f t="shared" si="1"/>
        <v>27.375</v>
      </c>
      <c r="G38" s="30"/>
    </row>
    <row r="39" spans="1:7" ht="30" outlineLevel="1">
      <c r="A39" s="5">
        <v>26</v>
      </c>
      <c r="B39" s="31" t="s">
        <v>52</v>
      </c>
      <c r="C39" s="32" t="s">
        <v>53</v>
      </c>
      <c r="D39" s="33">
        <v>109500</v>
      </c>
      <c r="E39" s="33">
        <v>50000</v>
      </c>
      <c r="F39" s="34">
        <f t="shared" si="1"/>
        <v>45.662100456621005</v>
      </c>
      <c r="G39" s="30"/>
    </row>
    <row r="40" spans="1:7" ht="45" outlineLevel="1">
      <c r="A40" s="5">
        <v>27</v>
      </c>
      <c r="B40" s="31" t="s">
        <v>54</v>
      </c>
      <c r="C40" s="32" t="s">
        <v>55</v>
      </c>
      <c r="D40" s="33">
        <v>1679422</v>
      </c>
      <c r="E40" s="33">
        <v>349721.9</v>
      </c>
      <c r="F40" s="34">
        <f t="shared" si="1"/>
        <v>20.823944190322624</v>
      </c>
      <c r="G40" s="30"/>
    </row>
    <row r="41" spans="1:7" ht="90" outlineLevel="1">
      <c r="A41" s="5">
        <v>28</v>
      </c>
      <c r="B41" s="31" t="s">
        <v>56</v>
      </c>
      <c r="C41" s="32" t="s">
        <v>57</v>
      </c>
      <c r="D41" s="33">
        <v>14813032.1</v>
      </c>
      <c r="E41" s="33">
        <v>10420031.81</v>
      </c>
      <c r="F41" s="34">
        <f t="shared" si="1"/>
        <v>70.34367940105929</v>
      </c>
      <c r="G41" s="30"/>
    </row>
    <row r="42" spans="1:7" ht="57">
      <c r="A42" s="2">
        <v>29</v>
      </c>
      <c r="B42" s="10" t="s">
        <v>58</v>
      </c>
      <c r="C42" s="11" t="s">
        <v>59</v>
      </c>
      <c r="D42" s="12">
        <f>D43+D44</f>
        <v>62862955</v>
      </c>
      <c r="E42" s="12">
        <f>E43+E44</f>
        <v>54777479.15</v>
      </c>
      <c r="F42" s="13">
        <f aca="true" t="shared" si="2" ref="F42:F52">E42/D42*100</f>
        <v>87.13793226869466</v>
      </c>
      <c r="G42" s="30"/>
    </row>
    <row r="43" spans="1:7" ht="15" outlineLevel="1">
      <c r="A43" s="5">
        <v>30</v>
      </c>
      <c r="B43" s="31" t="s">
        <v>60</v>
      </c>
      <c r="C43" s="32" t="s">
        <v>61</v>
      </c>
      <c r="D43" s="33">
        <f>21158905-105900</f>
        <v>21053005</v>
      </c>
      <c r="E43" s="33">
        <f>21158905-105900</f>
        <v>21053005</v>
      </c>
      <c r="F43" s="34">
        <f t="shared" si="2"/>
        <v>100</v>
      </c>
      <c r="G43" s="30"/>
    </row>
    <row r="44" spans="1:7" ht="60" outlineLevel="1">
      <c r="A44" s="5">
        <v>31</v>
      </c>
      <c r="B44" s="31" t="s">
        <v>62</v>
      </c>
      <c r="C44" s="32" t="s">
        <v>63</v>
      </c>
      <c r="D44" s="33">
        <v>41809950</v>
      </c>
      <c r="E44" s="33">
        <v>33724474.15</v>
      </c>
      <c r="F44" s="34">
        <f t="shared" si="2"/>
        <v>80.66135967634497</v>
      </c>
      <c r="G44" s="30"/>
    </row>
    <row r="45" spans="1:7" ht="71.25">
      <c r="A45" s="2">
        <v>32</v>
      </c>
      <c r="B45" s="10" t="s">
        <v>64</v>
      </c>
      <c r="C45" s="11" t="s">
        <v>65</v>
      </c>
      <c r="D45" s="12">
        <f>D46</f>
        <v>10992100</v>
      </c>
      <c r="E45" s="12">
        <f>E46</f>
        <v>8090560.46</v>
      </c>
      <c r="F45" s="13">
        <f t="shared" si="2"/>
        <v>73.60341026737383</v>
      </c>
      <c r="G45" s="30"/>
    </row>
    <row r="46" spans="1:7" ht="45" outlineLevel="1">
      <c r="A46" s="5">
        <v>33</v>
      </c>
      <c r="B46" s="31" t="s">
        <v>66</v>
      </c>
      <c r="C46" s="32" t="s">
        <v>67</v>
      </c>
      <c r="D46" s="33">
        <f>11012000-19900</f>
        <v>10992100</v>
      </c>
      <c r="E46" s="33">
        <f>8110460.46-19900</f>
        <v>8090560.46</v>
      </c>
      <c r="F46" s="34">
        <f t="shared" si="2"/>
        <v>73.60341026737383</v>
      </c>
      <c r="G46" s="30"/>
    </row>
    <row r="47" spans="1:7" ht="71.25">
      <c r="A47" s="2">
        <v>34</v>
      </c>
      <c r="B47" s="10" t="s">
        <v>68</v>
      </c>
      <c r="C47" s="11" t="s">
        <v>69</v>
      </c>
      <c r="D47" s="12">
        <f>D48+D49</f>
        <v>945499.9999999999</v>
      </c>
      <c r="E47" s="12">
        <f>E48+E49</f>
        <v>898254.7100000001</v>
      </c>
      <c r="F47" s="13">
        <f t="shared" si="2"/>
        <v>95.00314225277633</v>
      </c>
      <c r="G47" s="30"/>
    </row>
    <row r="48" spans="1:7" ht="45" outlineLevel="1">
      <c r="A48" s="5">
        <v>35</v>
      </c>
      <c r="B48" s="31" t="s">
        <v>70</v>
      </c>
      <c r="C48" s="32" t="s">
        <v>71</v>
      </c>
      <c r="D48" s="33">
        <f>1997149.65-1462428.27</f>
        <v>534721.3799999999</v>
      </c>
      <c r="E48" s="33">
        <f>1949904.36-1462428.27</f>
        <v>487476.0900000001</v>
      </c>
      <c r="F48" s="34">
        <f t="shared" si="2"/>
        <v>91.16450327832416</v>
      </c>
      <c r="G48" s="30"/>
    </row>
    <row r="49" spans="1:7" ht="55.5" customHeight="1" outlineLevel="1">
      <c r="A49" s="5">
        <v>36</v>
      </c>
      <c r="B49" s="35" t="s">
        <v>132</v>
      </c>
      <c r="C49" s="32">
        <v>1720000000</v>
      </c>
      <c r="D49" s="33">
        <v>410778.62</v>
      </c>
      <c r="E49" s="33">
        <v>410778.62</v>
      </c>
      <c r="F49" s="34">
        <f t="shared" si="2"/>
        <v>100</v>
      </c>
      <c r="G49" s="30"/>
    </row>
    <row r="50" spans="1:7" ht="71.25">
      <c r="A50" s="2">
        <v>37</v>
      </c>
      <c r="B50" s="10" t="s">
        <v>72</v>
      </c>
      <c r="C50" s="11" t="s">
        <v>73</v>
      </c>
      <c r="D50" s="12">
        <v>5775600</v>
      </c>
      <c r="E50" s="12">
        <v>4080669.68</v>
      </c>
      <c r="F50" s="13">
        <f t="shared" si="2"/>
        <v>70.65360620541588</v>
      </c>
      <c r="G50" s="30"/>
    </row>
    <row r="51" spans="1:7" ht="76.5" customHeight="1">
      <c r="A51" s="2">
        <v>38</v>
      </c>
      <c r="B51" s="10" t="s">
        <v>74</v>
      </c>
      <c r="C51" s="11" t="s">
        <v>75</v>
      </c>
      <c r="D51" s="12">
        <f>D52+D53+D54+D55</f>
        <v>48717781.31</v>
      </c>
      <c r="E51" s="12">
        <f>E52+E53+E54+E55</f>
        <v>30439498.19</v>
      </c>
      <c r="F51" s="13">
        <f t="shared" si="2"/>
        <v>62.481289934588766</v>
      </c>
      <c r="G51" s="30"/>
    </row>
    <row r="52" spans="1:7" ht="30" outlineLevel="1">
      <c r="A52" s="5">
        <v>39</v>
      </c>
      <c r="B52" s="31" t="s">
        <v>76</v>
      </c>
      <c r="C52" s="32" t="s">
        <v>77</v>
      </c>
      <c r="D52" s="33">
        <v>25000</v>
      </c>
      <c r="E52" s="33">
        <v>12500</v>
      </c>
      <c r="F52" s="34">
        <f t="shared" si="2"/>
        <v>50</v>
      </c>
      <c r="G52" s="30"/>
    </row>
    <row r="53" spans="1:7" ht="45" outlineLevel="1">
      <c r="A53" s="5">
        <v>40</v>
      </c>
      <c r="B53" s="31" t="s">
        <v>78</v>
      </c>
      <c r="C53" s="32" t="s">
        <v>79</v>
      </c>
      <c r="D53" s="33">
        <v>50000</v>
      </c>
      <c r="E53" s="33">
        <v>25830</v>
      </c>
      <c r="F53" s="34">
        <f aca="true" t="shared" si="3" ref="F53:F70">E53/D53*100</f>
        <v>51.66</v>
      </c>
      <c r="G53" s="30"/>
    </row>
    <row r="54" spans="1:7" ht="45" outlineLevel="1">
      <c r="A54" s="5">
        <v>41</v>
      </c>
      <c r="B54" s="31" t="s">
        <v>80</v>
      </c>
      <c r="C54" s="32" t="s">
        <v>81</v>
      </c>
      <c r="D54" s="33">
        <v>450000</v>
      </c>
      <c r="E54" s="33">
        <v>300000</v>
      </c>
      <c r="F54" s="34">
        <f t="shared" si="3"/>
        <v>66.66666666666666</v>
      </c>
      <c r="G54" s="30"/>
    </row>
    <row r="55" spans="1:7" ht="75" outlineLevel="1">
      <c r="A55" s="5">
        <v>42</v>
      </c>
      <c r="B55" s="31" t="s">
        <v>82</v>
      </c>
      <c r="C55" s="32" t="s">
        <v>83</v>
      </c>
      <c r="D55" s="33">
        <v>48192781.31</v>
      </c>
      <c r="E55" s="33">
        <v>30101168.19</v>
      </c>
      <c r="F55" s="34">
        <f t="shared" si="3"/>
        <v>62.45991074134999</v>
      </c>
      <c r="G55" s="30"/>
    </row>
    <row r="56" spans="1:7" ht="78" customHeight="1">
      <c r="A56" s="2">
        <v>43</v>
      </c>
      <c r="B56" s="10" t="s">
        <v>84</v>
      </c>
      <c r="C56" s="11" t="s">
        <v>85</v>
      </c>
      <c r="D56" s="12">
        <f>D57+D58+D59</f>
        <v>16081464.69</v>
      </c>
      <c r="E56" s="12">
        <f>E57+E58+E59</f>
        <v>12851715.36</v>
      </c>
      <c r="F56" s="13">
        <f t="shared" si="3"/>
        <v>79.91632359203967</v>
      </c>
      <c r="G56" s="30"/>
    </row>
    <row r="57" spans="1:7" ht="97.5" customHeight="1" outlineLevel="1">
      <c r="A57" s="5">
        <v>44</v>
      </c>
      <c r="B57" s="31" t="s">
        <v>86</v>
      </c>
      <c r="C57" s="32" t="s">
        <v>87</v>
      </c>
      <c r="D57" s="33">
        <v>15911464.69</v>
      </c>
      <c r="E57" s="33">
        <v>12781715.36</v>
      </c>
      <c r="F57" s="34">
        <f t="shared" si="3"/>
        <v>80.33022483488288</v>
      </c>
      <c r="G57" s="30"/>
    </row>
    <row r="58" spans="1:7" ht="51" customHeight="1" outlineLevel="1">
      <c r="A58" s="5">
        <v>45</v>
      </c>
      <c r="B58" s="31" t="s">
        <v>88</v>
      </c>
      <c r="C58" s="32" t="s">
        <v>89</v>
      </c>
      <c r="D58" s="33">
        <v>150000</v>
      </c>
      <c r="E58" s="33">
        <v>70000</v>
      </c>
      <c r="F58" s="34">
        <f t="shared" si="3"/>
        <v>46.666666666666664</v>
      </c>
      <c r="G58" s="30"/>
    </row>
    <row r="59" spans="1:7" ht="37.5" customHeight="1" outlineLevel="1">
      <c r="A59" s="5">
        <v>46</v>
      </c>
      <c r="B59" s="31" t="s">
        <v>90</v>
      </c>
      <c r="C59" s="32" t="s">
        <v>91</v>
      </c>
      <c r="D59" s="33">
        <v>20000</v>
      </c>
      <c r="E59" s="33">
        <v>0</v>
      </c>
      <c r="F59" s="34">
        <f t="shared" si="3"/>
        <v>0</v>
      </c>
      <c r="G59" s="30"/>
    </row>
    <row r="60" spans="1:7" ht="95.25" customHeight="1">
      <c r="A60" s="2">
        <v>47</v>
      </c>
      <c r="B60" s="10" t="s">
        <v>92</v>
      </c>
      <c r="C60" s="11" t="s">
        <v>93</v>
      </c>
      <c r="D60" s="12">
        <v>61855000</v>
      </c>
      <c r="E60" s="12">
        <v>25975734.49</v>
      </c>
      <c r="F60" s="13">
        <f t="shared" si="3"/>
        <v>41.994559033222856</v>
      </c>
      <c r="G60" s="30"/>
    </row>
    <row r="61" spans="1:7" ht="90" customHeight="1">
      <c r="A61" s="2">
        <v>48</v>
      </c>
      <c r="B61" s="10" t="s">
        <v>94</v>
      </c>
      <c r="C61" s="11" t="s">
        <v>95</v>
      </c>
      <c r="D61" s="12">
        <f>D62+D63+D64+D65+D66</f>
        <v>178040939</v>
      </c>
      <c r="E61" s="12">
        <f>E62+E63+E64+E65+E66</f>
        <v>102003500.32000001</v>
      </c>
      <c r="F61" s="13">
        <f t="shared" si="3"/>
        <v>57.292160383404855</v>
      </c>
      <c r="G61" s="30"/>
    </row>
    <row r="62" spans="1:7" ht="110.25" customHeight="1" outlineLevel="1">
      <c r="A62" s="5">
        <v>49</v>
      </c>
      <c r="B62" s="31" t="s">
        <v>96</v>
      </c>
      <c r="C62" s="32" t="s">
        <v>97</v>
      </c>
      <c r="D62" s="33">
        <f>569626644-456108600</f>
        <v>113518044</v>
      </c>
      <c r="E62" s="33">
        <f>381441249.27-319728622.03</f>
        <v>61712627.24000001</v>
      </c>
      <c r="F62" s="34">
        <f t="shared" si="3"/>
        <v>54.36371616833004</v>
      </c>
      <c r="G62" s="30"/>
    </row>
    <row r="63" spans="1:7" ht="53.25" customHeight="1" outlineLevel="1">
      <c r="A63" s="5">
        <v>50</v>
      </c>
      <c r="B63" s="31" t="s">
        <v>98</v>
      </c>
      <c r="C63" s="32" t="s">
        <v>99</v>
      </c>
      <c r="D63" s="33">
        <v>3504000</v>
      </c>
      <c r="E63" s="33">
        <v>1506856.43</v>
      </c>
      <c r="F63" s="34">
        <f t="shared" si="3"/>
        <v>43.003893550228305</v>
      </c>
      <c r="G63" s="30"/>
    </row>
    <row r="64" spans="1:7" ht="55.5" customHeight="1" outlineLevel="1">
      <c r="A64" s="5">
        <v>51</v>
      </c>
      <c r="B64" s="31" t="s">
        <v>100</v>
      </c>
      <c r="C64" s="32" t="s">
        <v>101</v>
      </c>
      <c r="D64" s="33">
        <v>25160671</v>
      </c>
      <c r="E64" s="33">
        <v>11653065.68</v>
      </c>
      <c r="F64" s="34">
        <f t="shared" si="3"/>
        <v>46.314606156568715</v>
      </c>
      <c r="G64" s="30"/>
    </row>
    <row r="65" spans="1:7" ht="60" outlineLevel="1">
      <c r="A65" s="5">
        <v>52</v>
      </c>
      <c r="B65" s="31" t="s">
        <v>102</v>
      </c>
      <c r="C65" s="32" t="s">
        <v>103</v>
      </c>
      <c r="D65" s="33">
        <v>12347634</v>
      </c>
      <c r="E65" s="33">
        <v>10092346.75</v>
      </c>
      <c r="F65" s="34">
        <f t="shared" si="3"/>
        <v>81.7350656004219</v>
      </c>
      <c r="G65" s="30"/>
    </row>
    <row r="66" spans="1:7" ht="97.5" customHeight="1" outlineLevel="1">
      <c r="A66" s="5">
        <v>53</v>
      </c>
      <c r="B66" s="31" t="s">
        <v>104</v>
      </c>
      <c r="C66" s="32" t="s">
        <v>105</v>
      </c>
      <c r="D66" s="33">
        <v>23510590</v>
      </c>
      <c r="E66" s="33">
        <v>17038604.22</v>
      </c>
      <c r="F66" s="34">
        <f t="shared" si="3"/>
        <v>72.47204013170234</v>
      </c>
      <c r="G66" s="30"/>
    </row>
    <row r="67" spans="1:7" ht="85.5">
      <c r="A67" s="2">
        <v>54</v>
      </c>
      <c r="B67" s="10" t="s">
        <v>106</v>
      </c>
      <c r="C67" s="11" t="s">
        <v>107</v>
      </c>
      <c r="D67" s="12">
        <f>D68+D69+D70</f>
        <v>60865300</v>
      </c>
      <c r="E67" s="12">
        <f>E68+E69+E70</f>
        <v>59109332.04</v>
      </c>
      <c r="F67" s="13">
        <f t="shared" si="3"/>
        <v>97.11499333774745</v>
      </c>
      <c r="G67" s="30"/>
    </row>
    <row r="68" spans="1:7" ht="69.75" customHeight="1" outlineLevel="1">
      <c r="A68" s="5">
        <v>55</v>
      </c>
      <c r="B68" s="31" t="s">
        <v>108</v>
      </c>
      <c r="C68" s="32" t="s">
        <v>109</v>
      </c>
      <c r="D68" s="33">
        <v>57213300</v>
      </c>
      <c r="E68" s="33">
        <v>56857018.66</v>
      </c>
      <c r="F68" s="34">
        <f t="shared" si="3"/>
        <v>99.37727531885068</v>
      </c>
      <c r="G68" s="30"/>
    </row>
    <row r="69" spans="1:7" ht="66" customHeight="1" outlineLevel="1">
      <c r="A69" s="5">
        <v>56</v>
      </c>
      <c r="B69" s="31" t="s">
        <v>110</v>
      </c>
      <c r="C69" s="32" t="s">
        <v>111</v>
      </c>
      <c r="D69" s="33">
        <v>150000</v>
      </c>
      <c r="E69" s="33">
        <v>0</v>
      </c>
      <c r="F69" s="34">
        <f t="shared" si="3"/>
        <v>0</v>
      </c>
      <c r="G69" s="30"/>
    </row>
    <row r="70" spans="1:7" ht="84" customHeight="1" outlineLevel="1">
      <c r="A70" s="5">
        <v>57</v>
      </c>
      <c r="B70" s="31" t="s">
        <v>112</v>
      </c>
      <c r="C70" s="32" t="s">
        <v>113</v>
      </c>
      <c r="D70" s="33">
        <v>3502000</v>
      </c>
      <c r="E70" s="33">
        <v>2252313.38</v>
      </c>
      <c r="F70" s="34">
        <f t="shared" si="3"/>
        <v>64.31505939463163</v>
      </c>
      <c r="G70" s="30"/>
    </row>
    <row r="71" spans="1:7" ht="71.25">
      <c r="A71" s="2">
        <v>58</v>
      </c>
      <c r="B71" s="10" t="s">
        <v>114</v>
      </c>
      <c r="C71" s="11" t="s">
        <v>115</v>
      </c>
      <c r="D71" s="12">
        <f>D72+D73+D74</f>
        <v>118500</v>
      </c>
      <c r="E71" s="12">
        <f>E72+E73+E74</f>
        <v>64156.51</v>
      </c>
      <c r="F71" s="13">
        <f>E71/D71*100</f>
        <v>54.14051476793249</v>
      </c>
      <c r="G71" s="30"/>
    </row>
    <row r="72" spans="1:7" ht="45" outlineLevel="1">
      <c r="A72" s="5">
        <v>59</v>
      </c>
      <c r="B72" s="31" t="s">
        <v>116</v>
      </c>
      <c r="C72" s="32" t="s">
        <v>117</v>
      </c>
      <c r="D72" s="33">
        <v>50000</v>
      </c>
      <c r="E72" s="33">
        <v>9000</v>
      </c>
      <c r="F72" s="34">
        <f>E72/D72*100</f>
        <v>18</v>
      </c>
      <c r="G72" s="30"/>
    </row>
    <row r="73" spans="1:7" ht="66.75" customHeight="1" outlineLevel="1">
      <c r="A73" s="5">
        <v>60</v>
      </c>
      <c r="B73" s="31" t="s">
        <v>118</v>
      </c>
      <c r="C73" s="32" t="s">
        <v>119</v>
      </c>
      <c r="D73" s="33">
        <v>58500</v>
      </c>
      <c r="E73" s="33">
        <v>55156.51</v>
      </c>
      <c r="F73" s="34">
        <f>E73/D73*100</f>
        <v>94.28463247863247</v>
      </c>
      <c r="G73" s="30"/>
    </row>
    <row r="74" spans="1:7" ht="45" outlineLevel="1">
      <c r="A74" s="5">
        <v>61</v>
      </c>
      <c r="B74" s="31" t="s">
        <v>120</v>
      </c>
      <c r="C74" s="32" t="s">
        <v>121</v>
      </c>
      <c r="D74" s="33">
        <v>10000</v>
      </c>
      <c r="E74" s="33">
        <v>0</v>
      </c>
      <c r="F74" s="34">
        <f>E74/D74*100</f>
        <v>0</v>
      </c>
      <c r="G74" s="30"/>
    </row>
    <row r="75" spans="1:7" ht="17.25" customHeight="1">
      <c r="A75" s="1">
        <v>63</v>
      </c>
      <c r="B75" s="40" t="s">
        <v>122</v>
      </c>
      <c r="C75" s="41"/>
      <c r="D75" s="36">
        <f>D14+D18+D19+D20+D23+D28+D29+D30+D31+D34+D35+D42+D45+D47+D50+D51+D56+D60+D61+D67+D71</f>
        <v>1105475218</v>
      </c>
      <c r="E75" s="36">
        <f>E14+E18+E19+E20+E23+E28+E29+E30+E31+E34+E35+E42+E45+E47+E50+E51+E56+E60+E61+E67+E71</f>
        <v>839904833.1400001</v>
      </c>
      <c r="F75" s="37">
        <f>E75/D75*100</f>
        <v>75.97681245713824</v>
      </c>
      <c r="G75" s="16"/>
    </row>
    <row r="76" spans="1:7" ht="12.75" customHeight="1">
      <c r="A76" s="15"/>
      <c r="B76" s="15"/>
      <c r="C76" s="15"/>
      <c r="D76" s="15"/>
      <c r="E76" s="15"/>
      <c r="F76" s="15"/>
      <c r="G76" s="16"/>
    </row>
    <row r="82" ht="15">
      <c r="D82" s="38"/>
    </row>
    <row r="90" ht="15">
      <c r="C90" s="38"/>
    </row>
  </sheetData>
  <sheetProtection/>
  <mergeCells count="8">
    <mergeCell ref="A10:F10"/>
    <mergeCell ref="B75:C75"/>
    <mergeCell ref="B11:F11"/>
    <mergeCell ref="B1:C1"/>
    <mergeCell ref="D6:F6"/>
    <mergeCell ref="A8:F8"/>
    <mergeCell ref="A9:F9"/>
    <mergeCell ref="A7:F7"/>
  </mergeCells>
  <printOptions/>
  <pageMargins left="0.86" right="0.17" top="0.3" bottom="0.27" header="0.17" footer="0.16"/>
  <pageSetup fitToHeight="0" fitToWidth="1" horizontalDpi="600" verticalDpi="600" orientation="portrait" paperSize="9" scale="75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DESKTOP-PRB4157\Начальник ФО</dc:creator>
  <cp:keywords/>
  <dc:description/>
  <cp:lastModifiedBy>Dohod</cp:lastModifiedBy>
  <cp:lastPrinted>2023-10-30T08:43:19Z</cp:lastPrinted>
  <dcterms:created xsi:type="dcterms:W3CDTF">2023-03-29T08:47:31Z</dcterms:created>
  <dcterms:modified xsi:type="dcterms:W3CDTF">2023-10-30T08:43:28Z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5 к решению ВГД(Бюджетная роспись (расходы))</vt:lpwstr>
  </property>
  <property fmtid="{D5CDD505-2E9C-101B-9397-08002B2CF9AE}" pid="3" name="Название отчета">
    <vt:lpwstr>Приложение 5 к решению ВГД.xlsx</vt:lpwstr>
  </property>
  <property fmtid="{D5CDD505-2E9C-101B-9397-08002B2CF9AE}" pid="4" name="Версия клиента">
    <vt:lpwstr>23.1.9.3161 (.NET 4.7.2)</vt:lpwstr>
  </property>
  <property fmtid="{D5CDD505-2E9C-101B-9397-08002B2CF9AE}" pid="5" name="Версия базы">
    <vt:lpwstr>23.1.1280.50485267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finserv\sql2012</vt:lpwstr>
  </property>
  <property fmtid="{D5CDD505-2E9C-101B-9397-08002B2CF9AE}" pid="8" name="База">
    <vt:lpwstr>Baza2023</vt:lpwstr>
  </property>
  <property fmtid="{D5CDD505-2E9C-101B-9397-08002B2CF9AE}" pid="9" name="Пользователь">
    <vt:lpwstr>nachalnik</vt:lpwstr>
  </property>
  <property fmtid="{D5CDD505-2E9C-101B-9397-08002B2CF9AE}" pid="10" name="Шаблон">
    <vt:lpwstr>rospis-vgd-pril5.xlt</vt:lpwstr>
  </property>
  <property fmtid="{D5CDD505-2E9C-101B-9397-08002B2CF9AE}" pid="11" name="Локальная база">
    <vt:lpwstr>не используется</vt:lpwstr>
  </property>
</Properties>
</file>