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activeTab="3"/>
  </bookViews>
  <sheets>
    <sheet name="Лист1" sheetId="1" r:id="rId1"/>
    <sheet name="Лист2" sheetId="2" r:id="rId2"/>
    <sheet name="Лист3" sheetId="3" r:id="rId3"/>
    <sheet name="2021-2026" sheetId="4" r:id="rId4"/>
  </sheets>
  <definedNames>
    <definedName name="_GoBack" localSheetId="0">Лист1!$H$49</definedName>
    <definedName name="_xlnm.Print_Area" localSheetId="3">'2021-2026'!$A$1:$K$37</definedName>
  </definedNames>
  <calcPr calcId="125725"/>
</workbook>
</file>

<file path=xl/calcChain.xml><?xml version="1.0" encoding="utf-8"?>
<calcChain xmlns="http://schemas.openxmlformats.org/spreadsheetml/2006/main">
  <c r="L7" i="4"/>
  <c r="L4"/>
  <c r="D8"/>
  <c r="H4"/>
  <c r="H8"/>
  <c r="H10"/>
  <c r="D12"/>
  <c r="D11"/>
  <c r="D13"/>
  <c r="H14"/>
  <c r="D17"/>
  <c r="D18"/>
  <c r="D19"/>
  <c r="D20"/>
  <c r="H16"/>
  <c r="D25"/>
  <c r="D30"/>
  <c r="D31"/>
  <c r="D28" s="1"/>
  <c r="H28"/>
  <c r="E6"/>
  <c r="D16" l="1"/>
  <c r="E28"/>
  <c r="L31"/>
  <c r="E24" l="1"/>
  <c r="F16"/>
  <c r="H6" i="1"/>
  <c r="I6"/>
  <c r="H46"/>
  <c r="H40" s="1"/>
  <c r="F46"/>
  <c r="H42"/>
  <c r="H43"/>
  <c r="H7" s="1"/>
  <c r="C7" s="1"/>
  <c r="G4"/>
  <c r="I5"/>
  <c r="I7"/>
  <c r="I8"/>
  <c r="D10"/>
  <c r="E10"/>
  <c r="F10"/>
  <c r="G10"/>
  <c r="H10"/>
  <c r="I10"/>
  <c r="C10"/>
  <c r="C11"/>
  <c r="C5" s="1"/>
  <c r="C12"/>
  <c r="C13"/>
  <c r="C14"/>
  <c r="C17"/>
  <c r="C18"/>
  <c r="C19"/>
  <c r="C20"/>
  <c r="I16"/>
  <c r="C16" s="1"/>
  <c r="J5" i="4"/>
  <c r="I16"/>
  <c r="J16"/>
  <c r="E16"/>
  <c r="D14"/>
  <c r="F28"/>
  <c r="F23"/>
  <c r="F5" s="1"/>
  <c r="F24"/>
  <c r="F25"/>
  <c r="F26"/>
  <c r="J28"/>
  <c r="I28"/>
  <c r="E23"/>
  <c r="E8"/>
  <c r="H5"/>
  <c r="I5"/>
  <c r="J10"/>
  <c r="I10"/>
  <c r="J22"/>
  <c r="D23"/>
  <c r="J24"/>
  <c r="J6" s="1"/>
  <c r="I24"/>
  <c r="I6" s="1"/>
  <c r="H24"/>
  <c r="H6" s="1"/>
  <c r="F6"/>
  <c r="J25"/>
  <c r="I25"/>
  <c r="J26"/>
  <c r="I26"/>
  <c r="H26"/>
  <c r="I22"/>
  <c r="D32"/>
  <c r="F22" l="1"/>
  <c r="D6"/>
  <c r="F8"/>
  <c r="F10"/>
  <c r="F4" s="1"/>
  <c r="D4" s="1"/>
  <c r="E10"/>
  <c r="E7"/>
  <c r="E22"/>
  <c r="D26"/>
  <c r="H44" i="1"/>
  <c r="H8" s="1"/>
  <c r="F42"/>
  <c r="E4" i="4" l="1"/>
  <c r="D22"/>
  <c r="H4" i="1"/>
  <c r="C44"/>
  <c r="C8" s="1"/>
  <c r="C49"/>
  <c r="H41"/>
  <c r="D37" i="4" l="1"/>
  <c r="F37"/>
  <c r="C25" i="1"/>
  <c r="D31"/>
  <c r="C31" s="1"/>
  <c r="C28"/>
  <c r="F40"/>
  <c r="I40"/>
  <c r="I4" s="1"/>
  <c r="I41"/>
  <c r="I42"/>
  <c r="I43"/>
  <c r="I44"/>
  <c r="G40"/>
  <c r="I46" s="1"/>
  <c r="G41"/>
  <c r="I47" s="1"/>
  <c r="G42"/>
  <c r="I48" s="1"/>
  <c r="G43"/>
  <c r="G44"/>
  <c r="I35"/>
  <c r="I36"/>
  <c r="I38"/>
  <c r="G35"/>
  <c r="G36"/>
  <c r="G38"/>
  <c r="C22" l="1"/>
  <c r="C43"/>
  <c r="G50"/>
  <c r="C50" s="1"/>
  <c r="G46"/>
  <c r="J46" s="1"/>
  <c r="G48"/>
  <c r="C48" s="1"/>
  <c r="C42" s="1"/>
  <c r="C6" s="1"/>
  <c r="I50"/>
  <c r="H47"/>
  <c r="G49"/>
  <c r="G47"/>
  <c r="I49"/>
  <c r="C46"/>
  <c r="C40" s="1"/>
  <c r="C4" s="1"/>
  <c r="E55" l="1"/>
  <c r="C55"/>
</calcChain>
</file>

<file path=xl/sharedStrings.xml><?xml version="1.0" encoding="utf-8"?>
<sst xmlns="http://schemas.openxmlformats.org/spreadsheetml/2006/main" count="86" uniqueCount="32">
  <si>
    <t>№ п/п</t>
  </si>
  <si>
    <t>Исполнитель (соисполнитель) мероприятия*</t>
  </si>
  <si>
    <t>всего</t>
  </si>
  <si>
    <t>ВСЕГО ПО МУНИЦИПАЛЬНОЙ ПРОГРАММЕ, В ТОМ ЧИСЛЕ</t>
  </si>
  <si>
    <t>Отдел ЖКХ, строительства и архитектуры</t>
  </si>
  <si>
    <t xml:space="preserve">федеральный бюджет       </t>
  </si>
  <si>
    <t xml:space="preserve">областной бюджет         </t>
  </si>
  <si>
    <t xml:space="preserve">местный бюджет           </t>
  </si>
  <si>
    <t xml:space="preserve">внебюджетные источники   </t>
  </si>
  <si>
    <t>ПОДПРОГРАММА 1. ОБЕСПЕЧЕНИЕ ЖИЛЬЕМ МОЛОДЫХ СЕМЕЙ НА ТЕРРИТОРИИ ВОЛЧАНСКОГО ГОРОДСКОГО ОКРУГА</t>
  </si>
  <si>
    <t>Всего по подпрограмме 1, в том числе:</t>
  </si>
  <si>
    <t>Федеральный бюджет</t>
  </si>
  <si>
    <t>Областной бюджет</t>
  </si>
  <si>
    <t xml:space="preserve">Местный бюджет           </t>
  </si>
  <si>
    <t>Внебюджетные источники</t>
  </si>
  <si>
    <t>Мероприятие 1. Предоставление социальных выплат молодым семьям на приобретение (строительство) жилья</t>
  </si>
  <si>
    <t>Итого по мероприятию 1, в том числе:</t>
  </si>
  <si>
    <t>ПОДПРОГРАММА 2. ОБЕСПЕЧЕНИЕ МАЛОИМУЩИХ ГРАЖДАН ЖИЛЫМИ ПОМЕЩЕНИЯМИ ПО ДОГОВОРАМ СОЦИАЛЬНОГО НАЙМА МУНИЦИПАЛЬНОГО ЖИЛИЩНОГО ФОНДА ВОЛЧАНСКОГО ГОРОДСКОГО ОКРУГА</t>
  </si>
  <si>
    <t>Всего по подпрограмме 2, в том числе:</t>
  </si>
  <si>
    <t>Мероприятие 2. Приобретение и предоставление по договорам социального найма квартир малоимущим гражданам, нуждающимся в улучшении жилищных условий</t>
  </si>
  <si>
    <t>Итого по мероприятию 2, в том числе:</t>
  </si>
  <si>
    <t>Мероприятие 3 Обследование жилого дома по ул. Карпинского,14</t>
  </si>
  <si>
    <t>Итого по мероприятию 3, в том числе:</t>
  </si>
  <si>
    <t>ПОДПРОГРАММА 3. ПРЕДОСТАВЛЕНИЕ РЕГИОНАЛЬНОЙ ПОДДЕРЖКИ МОЛОДЫМ СЕМЬЯМ НА УЛУЧШЕНИЕ ЖИЛИЩНЫХ УСЛОВИЙ НА ТЕРРИТОРИИ ВОЛЧАНСКОГО ГОРОДСКОГО ОКРУГА</t>
  </si>
  <si>
    <t>Всего по подпрограмме 3, в том числе:</t>
  </si>
  <si>
    <t>Мероприятие 5 Предоставление региональных социальных выплат молодым семьям на улучшение жилищных условий</t>
  </si>
  <si>
    <t>Администрация ВГО</t>
  </si>
  <si>
    <t>Итого по мероприятию 5, в том числе:</t>
  </si>
  <si>
    <t xml:space="preserve">  Наименование мероприятия/ Источники расходов     на финансирование</t>
  </si>
  <si>
    <t>ПОДПРОГРАММА 2. ПРЕДОСТАВЛЕНИЕ РЕГИОНАЛЬНОЙ ПОДДЕРЖКИ МОЛОДЫМ СЕМЬЯМ НА УЛУЧШЕНИЕ ЖИЛИЩНЫХ УСЛОВИЙ НА ТЕРРИТОРИИ ВОЛЧАНСКОГО ГОРОДСКОГО ОКРУГА</t>
  </si>
  <si>
    <t>Всего по подпрограмме2, в том числе:</t>
  </si>
  <si>
    <t>Мероприятие 2 Предоставление региональных социальных выплат молодым семьям на улучшение жилищных условий</t>
  </si>
</sst>
</file>

<file path=xl/styles.xml><?xml version="1.0" encoding="utf-8"?>
<styleSheet xmlns="http://schemas.openxmlformats.org/spreadsheetml/2006/main">
  <numFmts count="5">
    <numFmt numFmtId="164" formatCode="0.000"/>
    <numFmt numFmtId="165" formatCode="0.00000"/>
    <numFmt numFmtId="166" formatCode="0.0000"/>
    <numFmt numFmtId="167" formatCode="0.000000"/>
    <numFmt numFmtId="168" formatCode="0.00000;[Red]0.00000"/>
  </numFmts>
  <fonts count="3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1" xfId="0" applyBorder="1"/>
    <xf numFmtId="0" fontId="0" fillId="0" borderId="2" xfId="0" applyBorder="1" applyAlignment="1">
      <alignment wrapText="1"/>
    </xf>
    <xf numFmtId="0" fontId="0" fillId="0" borderId="2" xfId="0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Fill="1" applyBorder="1"/>
    <xf numFmtId="0" fontId="0" fillId="0" borderId="2" xfId="0" applyFill="1" applyBorder="1"/>
    <xf numFmtId="164" fontId="0" fillId="0" borderId="1" xfId="0" applyNumberFormat="1" applyBorder="1"/>
    <xf numFmtId="1" fontId="0" fillId="0" borderId="1" xfId="0" applyNumberFormat="1" applyBorder="1"/>
    <xf numFmtId="0" fontId="0" fillId="0" borderId="1" xfId="0" applyNumberFormat="1" applyBorder="1"/>
    <xf numFmtId="164" fontId="0" fillId="0" borderId="2" xfId="0" applyNumberFormat="1" applyBorder="1"/>
    <xf numFmtId="164" fontId="0" fillId="0" borderId="0" xfId="0" applyNumberFormat="1"/>
    <xf numFmtId="164" fontId="0" fillId="2" borderId="1" xfId="0" applyNumberFormat="1" applyFill="1" applyBorder="1"/>
    <xf numFmtId="0" fontId="0" fillId="2" borderId="1" xfId="0" applyFill="1" applyBorder="1"/>
    <xf numFmtId="1" fontId="0" fillId="0" borderId="0" xfId="0" applyNumberFormat="1"/>
    <xf numFmtId="165" fontId="1" fillId="3" borderId="1" xfId="0" applyNumberFormat="1" applyFont="1" applyFill="1" applyBorder="1"/>
    <xf numFmtId="165" fontId="1" fillId="4" borderId="1" xfId="0" applyNumberFormat="1" applyFont="1" applyFill="1" applyBorder="1"/>
    <xf numFmtId="165" fontId="1" fillId="5" borderId="1" xfId="0" applyNumberFormat="1" applyFont="1" applyFill="1" applyBorder="1"/>
    <xf numFmtId="0" fontId="1" fillId="4" borderId="1" xfId="0" applyFont="1" applyFill="1" applyBorder="1"/>
    <xf numFmtId="165" fontId="1" fillId="4" borderId="1" xfId="0" applyNumberFormat="1" applyFont="1" applyFill="1" applyBorder="1" applyAlignment="1">
      <alignment horizontal="center" wrapText="1"/>
    </xf>
    <xf numFmtId="165" fontId="1" fillId="4" borderId="1" xfId="0" applyNumberFormat="1" applyFont="1" applyFill="1" applyBorder="1" applyAlignment="1">
      <alignment wrapText="1"/>
    </xf>
    <xf numFmtId="0" fontId="1" fillId="3" borderId="1" xfId="0" applyFont="1" applyFill="1" applyBorder="1"/>
    <xf numFmtId="0" fontId="1" fillId="5" borderId="1" xfId="0" applyFont="1" applyFill="1" applyBorder="1"/>
    <xf numFmtId="165" fontId="1" fillId="5" borderId="1" xfId="0" applyNumberFormat="1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2" fillId="0" borderId="6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0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wrapText="1"/>
    </xf>
    <xf numFmtId="0" fontId="2" fillId="0" borderId="7" xfId="0" applyFont="1" applyBorder="1" applyAlignment="1">
      <alignment horizontal="center" vertical="top" wrapText="1"/>
    </xf>
    <xf numFmtId="2" fontId="2" fillId="0" borderId="9" xfId="0" applyNumberFormat="1" applyFont="1" applyBorder="1" applyAlignment="1">
      <alignment horizontal="center" wrapText="1"/>
    </xf>
    <xf numFmtId="165" fontId="2" fillId="0" borderId="9" xfId="0" applyNumberFormat="1" applyFont="1" applyBorder="1" applyAlignment="1">
      <alignment horizontal="center" wrapText="1"/>
    </xf>
    <xf numFmtId="166" fontId="2" fillId="0" borderId="9" xfId="0" applyNumberFormat="1" applyFont="1" applyBorder="1" applyAlignment="1">
      <alignment horizontal="center" wrapText="1"/>
    </xf>
    <xf numFmtId="165" fontId="2" fillId="0" borderId="10" xfId="0" applyNumberFormat="1" applyFont="1" applyBorder="1" applyAlignment="1">
      <alignment horizontal="center" wrapText="1"/>
    </xf>
    <xf numFmtId="165" fontId="2" fillId="0" borderId="10" xfId="0" applyNumberFormat="1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164" fontId="2" fillId="0" borderId="7" xfId="0" applyNumberFormat="1" applyFont="1" applyBorder="1" applyAlignment="1">
      <alignment horizontal="center" wrapText="1"/>
    </xf>
    <xf numFmtId="2" fontId="2" fillId="0" borderId="7" xfId="0" applyNumberFormat="1" applyFont="1" applyBorder="1" applyAlignment="1">
      <alignment horizontal="center" vertical="top" wrapText="1"/>
    </xf>
    <xf numFmtId="164" fontId="2" fillId="0" borderId="10" xfId="0" applyNumberFormat="1" applyFont="1" applyBorder="1" applyAlignment="1">
      <alignment horizontal="center" wrapText="1"/>
    </xf>
    <xf numFmtId="165" fontId="2" fillId="0" borderId="6" xfId="0" applyNumberFormat="1" applyFont="1" applyBorder="1" applyAlignment="1">
      <alignment horizontal="center" wrapText="1"/>
    </xf>
    <xf numFmtId="165" fontId="0" fillId="0" borderId="0" xfId="0" applyNumberFormat="1"/>
    <xf numFmtId="165" fontId="1" fillId="3" borderId="1" xfId="0" applyNumberFormat="1" applyFont="1" applyFill="1" applyBorder="1" applyAlignment="1"/>
    <xf numFmtId="165" fontId="1" fillId="3" borderId="1" xfId="0" applyNumberFormat="1" applyFont="1" applyFill="1" applyBorder="1" applyAlignment="1">
      <alignment wrapText="1"/>
    </xf>
    <xf numFmtId="165" fontId="1" fillId="5" borderId="1" xfId="0" applyNumberFormat="1" applyFont="1" applyFill="1" applyBorder="1" applyAlignment="1">
      <alignment vertical="top" wrapText="1"/>
    </xf>
    <xf numFmtId="165" fontId="1" fillId="5" borderId="3" xfId="0" applyNumberFormat="1" applyFont="1" applyFill="1" applyBorder="1"/>
    <xf numFmtId="167" fontId="0" fillId="5" borderId="1" xfId="0" applyNumberFormat="1" applyFill="1" applyBorder="1"/>
    <xf numFmtId="168" fontId="1" fillId="4" borderId="1" xfId="0" applyNumberFormat="1" applyFont="1" applyFill="1" applyBorder="1"/>
    <xf numFmtId="165" fontId="1" fillId="3" borderId="2" xfId="0" applyNumberFormat="1" applyFont="1" applyFill="1" applyBorder="1"/>
    <xf numFmtId="165" fontId="1" fillId="3" borderId="0" xfId="0" applyNumberFormat="1" applyFont="1" applyFill="1"/>
    <xf numFmtId="165" fontId="1" fillId="5" borderId="2" xfId="0" applyNumberFormat="1" applyFont="1" applyFill="1" applyBorder="1"/>
    <xf numFmtId="165" fontId="1" fillId="5" borderId="8" xfId="0" applyNumberFormat="1" applyFont="1" applyFill="1" applyBorder="1"/>
    <xf numFmtId="165" fontId="1" fillId="5" borderId="1" xfId="0" applyNumberFormat="1" applyFont="1" applyFill="1" applyBorder="1" applyAlignment="1">
      <alignment horizontal="right" wrapText="1"/>
    </xf>
    <xf numFmtId="165" fontId="1" fillId="5" borderId="5" xfId="0" applyNumberFormat="1" applyFont="1" applyFill="1" applyBorder="1"/>
    <xf numFmtId="165" fontId="1" fillId="5" borderId="11" xfId="0" applyNumberFormat="1" applyFont="1" applyFill="1" applyBorder="1"/>
    <xf numFmtId="0" fontId="0" fillId="0" borderId="1" xfId="0" applyBorder="1" applyAlignment="1"/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3" xfId="0" applyBorder="1" applyAlignment="1">
      <alignment wrapText="1"/>
    </xf>
    <xf numFmtId="165" fontId="1" fillId="3" borderId="1" xfId="0" applyNumberFormat="1" applyFont="1" applyFill="1" applyBorder="1" applyAlignment="1"/>
    <xf numFmtId="165" fontId="1" fillId="3" borderId="3" xfId="0" applyNumberFormat="1" applyFont="1" applyFill="1" applyBorder="1" applyAlignment="1">
      <alignment wrapText="1"/>
    </xf>
    <xf numFmtId="165" fontId="1" fillId="3" borderId="4" xfId="0" applyNumberFormat="1" applyFont="1" applyFill="1" applyBorder="1" applyAlignment="1">
      <alignment wrapText="1"/>
    </xf>
    <xf numFmtId="165" fontId="1" fillId="3" borderId="5" xfId="0" applyNumberFormat="1" applyFont="1" applyFill="1" applyBorder="1" applyAlignment="1">
      <alignment wrapText="1"/>
    </xf>
    <xf numFmtId="168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55"/>
  <sheetViews>
    <sheetView topLeftCell="A19" workbookViewId="0">
      <selection activeCell="K7" sqref="K7"/>
    </sheetView>
  </sheetViews>
  <sheetFormatPr defaultRowHeight="15"/>
  <cols>
    <col min="1" max="1" width="2.85546875" customWidth="1"/>
    <col min="2" max="2" width="31.85546875" customWidth="1"/>
    <col min="3" max="3" width="17.5703125" customWidth="1"/>
    <col min="4" max="5" width="11.85546875" bestFit="1" customWidth="1"/>
    <col min="6" max="6" width="14" customWidth="1"/>
    <col min="7" max="7" width="11.85546875" bestFit="1" customWidth="1"/>
    <col min="8" max="8" width="13.5703125" customWidth="1"/>
    <col min="9" max="9" width="15.7109375" customWidth="1"/>
    <col min="11" max="11" width="17.140625" customWidth="1"/>
  </cols>
  <sheetData>
    <row r="2" spans="1:9" ht="45">
      <c r="A2" s="3" t="s">
        <v>0</v>
      </c>
      <c r="B2" s="7" t="s">
        <v>28</v>
      </c>
      <c r="C2" s="3" t="s">
        <v>2</v>
      </c>
      <c r="D2" s="3">
        <v>2015</v>
      </c>
      <c r="E2" s="3">
        <v>2016</v>
      </c>
      <c r="F2" s="3">
        <v>2017</v>
      </c>
      <c r="G2" s="3">
        <v>2018</v>
      </c>
      <c r="H2" s="3">
        <v>2019</v>
      </c>
      <c r="I2" s="3">
        <v>2020</v>
      </c>
    </row>
    <row r="3" spans="1:9" ht="15.75" thickBot="1">
      <c r="A3" s="3">
        <v>1</v>
      </c>
      <c r="B3" s="3">
        <v>2</v>
      </c>
      <c r="C3" s="3">
        <v>4</v>
      </c>
      <c r="D3" s="3">
        <v>5</v>
      </c>
      <c r="E3" s="3">
        <v>6</v>
      </c>
      <c r="F3" s="3">
        <v>7</v>
      </c>
      <c r="G3" s="3">
        <v>8</v>
      </c>
      <c r="H3" s="3">
        <v>9</v>
      </c>
      <c r="I3" s="3">
        <v>10</v>
      </c>
    </row>
    <row r="4" spans="1:9" ht="43.5" customHeight="1" thickBot="1">
      <c r="A4" s="3">
        <v>2</v>
      </c>
      <c r="B4" s="6" t="s">
        <v>3</v>
      </c>
      <c r="C4" s="43">
        <f>SUM(C10+C22+C40)</f>
        <v>24975.858950000002</v>
      </c>
      <c r="D4" s="29">
        <v>1748.6690000000001</v>
      </c>
      <c r="E4" s="29">
        <v>3477</v>
      </c>
      <c r="F4" s="29">
        <v>5202.7</v>
      </c>
      <c r="G4" s="36">
        <f>SUM(G5:G8)</f>
        <v>3420</v>
      </c>
      <c r="H4" s="36">
        <f>SUM(H40+H22+H10)</f>
        <v>7830.2475700000005</v>
      </c>
      <c r="I4" s="35">
        <f>SUM(I40+I10)</f>
        <v>3297.2423800000001</v>
      </c>
    </row>
    <row r="5" spans="1:9" ht="16.5" thickBot="1">
      <c r="A5" s="3">
        <v>3</v>
      </c>
      <c r="B5" s="3" t="s">
        <v>5</v>
      </c>
      <c r="C5" s="41">
        <f>SUM(C47+C23+C11)</f>
        <v>827.9</v>
      </c>
      <c r="D5" s="31">
        <v>115.3</v>
      </c>
      <c r="E5" s="31">
        <v>373</v>
      </c>
      <c r="F5" s="31">
        <v>0</v>
      </c>
      <c r="G5" s="38">
        <v>295.2</v>
      </c>
      <c r="H5" s="39">
        <v>0</v>
      </c>
      <c r="I5" s="31">
        <f>SUM(I11)</f>
        <v>44.4</v>
      </c>
    </row>
    <row r="6" spans="1:9" ht="16.5" thickBot="1">
      <c r="A6" s="3">
        <v>4</v>
      </c>
      <c r="B6" s="3" t="s">
        <v>6</v>
      </c>
      <c r="C6" s="40">
        <f>SUM(C42+C24+C12)</f>
        <v>3393.9</v>
      </c>
      <c r="D6" s="32">
        <v>201.7</v>
      </c>
      <c r="E6" s="32">
        <v>449</v>
      </c>
      <c r="F6" s="32">
        <v>653.70000000000005</v>
      </c>
      <c r="G6" s="37">
        <v>590.20000000000005</v>
      </c>
      <c r="H6" s="40">
        <f>SUM(H12+H48)</f>
        <v>1293.5</v>
      </c>
      <c r="I6" s="32">
        <f>SUM(I12)</f>
        <v>205.8</v>
      </c>
    </row>
    <row r="7" spans="1:9" ht="16.5" thickBot="1">
      <c r="A7" s="3">
        <v>5</v>
      </c>
      <c r="B7" s="3" t="s">
        <v>7</v>
      </c>
      <c r="C7" s="30">
        <f>SUM(D7:I7)</f>
        <v>5065.7977199999996</v>
      </c>
      <c r="D7" s="32">
        <v>405.66899999999998</v>
      </c>
      <c r="E7" s="32">
        <v>602.79999999999995</v>
      </c>
      <c r="F7" s="32">
        <v>992.2</v>
      </c>
      <c r="G7" s="37">
        <v>482.6</v>
      </c>
      <c r="H7" s="30">
        <f>SUM(H43+H25+H13)</f>
        <v>1513.82872</v>
      </c>
      <c r="I7" s="32">
        <f>SUM(I13)</f>
        <v>1068.7</v>
      </c>
    </row>
    <row r="8" spans="1:9" ht="16.5" thickBot="1">
      <c r="A8" s="3">
        <v>6</v>
      </c>
      <c r="B8" s="3" t="s">
        <v>8</v>
      </c>
      <c r="C8" s="40">
        <f>SUM(C44+C32+C14)</f>
        <v>15688.26123</v>
      </c>
      <c r="D8" s="32">
        <v>1026</v>
      </c>
      <c r="E8" s="32">
        <v>2052.1999999999998</v>
      </c>
      <c r="F8" s="32">
        <v>3556.8</v>
      </c>
      <c r="G8" s="37">
        <v>2052</v>
      </c>
      <c r="H8" s="30">
        <f>SUM(H44+H25+H14)</f>
        <v>5022.91885</v>
      </c>
      <c r="I8" s="32">
        <f>SUM(I14)</f>
        <v>1978.34238</v>
      </c>
    </row>
    <row r="9" spans="1:9" ht="15.75" thickBot="1">
      <c r="A9" s="3">
        <v>7</v>
      </c>
      <c r="B9" s="58" t="s">
        <v>9</v>
      </c>
      <c r="C9" s="58"/>
      <c r="D9" s="58"/>
      <c r="E9" s="58"/>
      <c r="F9" s="58"/>
      <c r="G9" s="58"/>
      <c r="H9" s="58"/>
      <c r="I9" s="58"/>
    </row>
    <row r="10" spans="1:9" ht="16.5" thickBot="1">
      <c r="A10" s="3">
        <v>8</v>
      </c>
      <c r="B10" s="3" t="s">
        <v>10</v>
      </c>
      <c r="C10" s="28">
        <f>SUM(D10:I10)</f>
        <v>19761.458350000001</v>
      </c>
      <c r="D10" s="34">
        <f t="shared" ref="D10:I10" si="0">SUM(D11:D14)</f>
        <v>1710</v>
      </c>
      <c r="E10" s="34">
        <f t="shared" si="0"/>
        <v>3420.2</v>
      </c>
      <c r="F10" s="34">
        <f t="shared" si="0"/>
        <v>3192</v>
      </c>
      <c r="G10" s="34">
        <f t="shared" si="0"/>
        <v>3420</v>
      </c>
      <c r="H10" s="35">
        <f t="shared" si="0"/>
        <v>4722.0159700000004</v>
      </c>
      <c r="I10" s="35">
        <f t="shared" si="0"/>
        <v>3297.2423800000001</v>
      </c>
    </row>
    <row r="11" spans="1:9" ht="16.5" thickBot="1">
      <c r="A11" s="3">
        <v>9</v>
      </c>
      <c r="B11" s="3" t="s">
        <v>11</v>
      </c>
      <c r="C11" s="30">
        <f>SUM(D11:I11)</f>
        <v>827.9</v>
      </c>
      <c r="D11" s="31">
        <v>115.3</v>
      </c>
      <c r="E11" s="31">
        <v>373</v>
      </c>
      <c r="F11" s="31">
        <v>0</v>
      </c>
      <c r="G11" s="31">
        <v>295.2</v>
      </c>
      <c r="H11" s="31">
        <v>0</v>
      </c>
      <c r="I11" s="31">
        <v>44.4</v>
      </c>
    </row>
    <row r="12" spans="1:9" ht="16.5" thickBot="1">
      <c r="A12" s="3">
        <v>10</v>
      </c>
      <c r="B12" s="3" t="s">
        <v>12</v>
      </c>
      <c r="C12" s="30">
        <f>SUM(D12:I12)</f>
        <v>3257.3</v>
      </c>
      <c r="D12" s="32">
        <v>201.7</v>
      </c>
      <c r="E12" s="32">
        <v>392.2</v>
      </c>
      <c r="F12" s="32">
        <v>586.9</v>
      </c>
      <c r="G12" s="32">
        <v>590.20000000000005</v>
      </c>
      <c r="H12" s="42">
        <v>1280.5</v>
      </c>
      <c r="I12" s="32">
        <v>205.8</v>
      </c>
    </row>
    <row r="13" spans="1:9" ht="16.5" thickBot="1">
      <c r="A13" s="3">
        <v>11</v>
      </c>
      <c r="B13" s="3" t="s">
        <v>13</v>
      </c>
      <c r="C13" s="30">
        <f>SUM(D13:I13)</f>
        <v>4109.8919999999998</v>
      </c>
      <c r="D13" s="32">
        <v>367</v>
      </c>
      <c r="E13" s="32">
        <v>602.79999999999995</v>
      </c>
      <c r="F13" s="32">
        <v>689.9</v>
      </c>
      <c r="G13" s="32">
        <v>482.6</v>
      </c>
      <c r="H13" s="32">
        <v>898.89200000000005</v>
      </c>
      <c r="I13" s="32">
        <v>1068.7</v>
      </c>
    </row>
    <row r="14" spans="1:9" ht="16.5" thickBot="1">
      <c r="A14" s="3">
        <v>12</v>
      </c>
      <c r="B14" s="3" t="s">
        <v>14</v>
      </c>
      <c r="C14" s="30">
        <f>SUM(D14:I14)</f>
        <v>11566.36635</v>
      </c>
      <c r="D14" s="32">
        <v>1026</v>
      </c>
      <c r="E14" s="32">
        <v>2052.1999999999998</v>
      </c>
      <c r="F14" s="32">
        <v>1915.2</v>
      </c>
      <c r="G14" s="32">
        <v>2052</v>
      </c>
      <c r="H14" s="32">
        <v>2542.6239700000001</v>
      </c>
      <c r="I14" s="32">
        <v>1978.34238</v>
      </c>
    </row>
    <row r="15" spans="1:9" ht="75.75" thickBot="1">
      <c r="A15" s="3"/>
      <c r="B15" s="7" t="s">
        <v>15</v>
      </c>
      <c r="C15" s="33"/>
      <c r="D15" s="31"/>
      <c r="E15" s="31"/>
      <c r="F15" s="31"/>
      <c r="G15" s="31"/>
      <c r="H15" s="31"/>
      <c r="I15" s="31"/>
    </row>
    <row r="16" spans="1:9" ht="16.5" thickBot="1">
      <c r="A16" s="3">
        <v>13</v>
      </c>
      <c r="B16" s="3" t="s">
        <v>16</v>
      </c>
      <c r="C16" s="30">
        <f>SUM(D16:I16)</f>
        <v>19761.458350000001</v>
      </c>
      <c r="D16" s="32">
        <v>1710</v>
      </c>
      <c r="E16" s="32">
        <v>3420.2</v>
      </c>
      <c r="F16" s="32">
        <v>3192</v>
      </c>
      <c r="G16" s="32">
        <v>3420</v>
      </c>
      <c r="H16" s="37">
        <v>4722.0159700000004</v>
      </c>
      <c r="I16" s="32">
        <f>SUM(I17:I20)</f>
        <v>3297.2423800000001</v>
      </c>
    </row>
    <row r="17" spans="1:9" ht="16.5" thickBot="1">
      <c r="A17" s="3">
        <v>14</v>
      </c>
      <c r="B17" s="3" t="s">
        <v>5</v>
      </c>
      <c r="C17" s="30">
        <f>SUM(D17:I17)</f>
        <v>827.9</v>
      </c>
      <c r="D17" s="31">
        <v>115.3</v>
      </c>
      <c r="E17" s="31">
        <v>373</v>
      </c>
      <c r="F17" s="31">
        <v>0</v>
      </c>
      <c r="G17" s="31">
        <v>295.2</v>
      </c>
      <c r="H17" s="31">
        <v>0</v>
      </c>
      <c r="I17" s="31">
        <v>44.4</v>
      </c>
    </row>
    <row r="18" spans="1:9" ht="16.5" thickBot="1">
      <c r="A18" s="3">
        <v>15</v>
      </c>
      <c r="B18" s="3" t="s">
        <v>6</v>
      </c>
      <c r="C18" s="30">
        <f>SUM(D18:I18)</f>
        <v>3257.3</v>
      </c>
      <c r="D18" s="32">
        <v>201.7</v>
      </c>
      <c r="E18" s="32">
        <v>392.2</v>
      </c>
      <c r="F18" s="32">
        <v>586.9</v>
      </c>
      <c r="G18" s="32">
        <v>590.20000000000005</v>
      </c>
      <c r="H18" s="32">
        <v>1280.5</v>
      </c>
      <c r="I18" s="32">
        <v>205.8</v>
      </c>
    </row>
    <row r="19" spans="1:9" ht="16.5" thickBot="1">
      <c r="A19" s="3">
        <v>16</v>
      </c>
      <c r="B19" s="3" t="s">
        <v>7</v>
      </c>
      <c r="C19" s="30">
        <f>SUM(D19:I19)</f>
        <v>4109.8919999999998</v>
      </c>
      <c r="D19" s="32">
        <v>367</v>
      </c>
      <c r="E19" s="32">
        <v>602.79999999999995</v>
      </c>
      <c r="F19" s="32">
        <v>689.9</v>
      </c>
      <c r="G19" s="32">
        <v>482.6</v>
      </c>
      <c r="H19" s="32">
        <v>898.89200000000005</v>
      </c>
      <c r="I19" s="32">
        <v>1068.7</v>
      </c>
    </row>
    <row r="20" spans="1:9" ht="16.5" thickBot="1">
      <c r="A20" s="3">
        <v>17</v>
      </c>
      <c r="B20" s="3" t="s">
        <v>8</v>
      </c>
      <c r="C20" s="30">
        <f>SUM(D20:I20)</f>
        <v>11566.36635</v>
      </c>
      <c r="D20" s="32">
        <v>1026</v>
      </c>
      <c r="E20" s="32">
        <v>2052.1999999999998</v>
      </c>
      <c r="F20" s="32">
        <v>1915.2</v>
      </c>
      <c r="G20" s="32">
        <v>2052</v>
      </c>
      <c r="H20" s="32">
        <v>2542.6239700000001</v>
      </c>
      <c r="I20" s="32">
        <v>1978.34238</v>
      </c>
    </row>
    <row r="21" spans="1:9" s="2" customFormat="1" ht="36" customHeight="1">
      <c r="A21" s="2">
        <v>18</v>
      </c>
      <c r="B21" s="59" t="s">
        <v>17</v>
      </c>
      <c r="C21" s="59"/>
      <c r="D21" s="59"/>
      <c r="E21" s="59"/>
      <c r="F21" s="59"/>
      <c r="G21" s="59"/>
      <c r="H21" s="59"/>
      <c r="I21" s="60"/>
    </row>
    <row r="22" spans="1:9">
      <c r="A22" s="3">
        <v>19</v>
      </c>
      <c r="B22" s="3" t="s">
        <v>18</v>
      </c>
      <c r="C22" s="16">
        <f>SUM(C25)</f>
        <v>38.668999999999997</v>
      </c>
      <c r="D22" s="3">
        <v>38.668999999999997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</row>
    <row r="23" spans="1:9">
      <c r="A23" s="3">
        <v>20</v>
      </c>
      <c r="B23" s="3" t="s">
        <v>11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</row>
    <row r="24" spans="1:9">
      <c r="A24" s="3">
        <v>21</v>
      </c>
      <c r="B24" s="3" t="s">
        <v>12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</row>
    <row r="25" spans="1:9">
      <c r="A25" s="3">
        <v>22</v>
      </c>
      <c r="B25" s="3" t="s">
        <v>13</v>
      </c>
      <c r="C25" s="3">
        <f>SUM(D25)</f>
        <v>38.668999999999997</v>
      </c>
      <c r="D25" s="3">
        <v>38.668999999999997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</row>
    <row r="26" spans="1:9">
      <c r="A26" s="3">
        <v>23</v>
      </c>
      <c r="B26" s="3" t="s">
        <v>14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</row>
    <row r="27" spans="1:9" ht="90">
      <c r="A27" s="3">
        <v>24</v>
      </c>
      <c r="B27" s="4" t="s">
        <v>19</v>
      </c>
      <c r="C27" s="5"/>
      <c r="D27" s="5"/>
      <c r="E27" s="5"/>
      <c r="F27" s="5"/>
      <c r="G27" s="5"/>
      <c r="H27" s="5"/>
      <c r="I27" s="5"/>
    </row>
    <row r="28" spans="1:9">
      <c r="A28">
        <v>25</v>
      </c>
      <c r="B28" s="5" t="s">
        <v>20</v>
      </c>
      <c r="C28" s="5">
        <f>SUM(D28)</f>
        <v>8.6690000000000005</v>
      </c>
      <c r="D28" s="5">
        <v>8.6690000000000005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</row>
    <row r="29" spans="1:9">
      <c r="A29" s="3">
        <v>26</v>
      </c>
      <c r="B29" s="3" t="s">
        <v>5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</row>
    <row r="30" spans="1:9">
      <c r="A30" s="3">
        <v>27</v>
      </c>
      <c r="B30" s="3" t="s">
        <v>6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</row>
    <row r="31" spans="1:9">
      <c r="A31" s="3">
        <v>28</v>
      </c>
      <c r="B31" s="3" t="s">
        <v>7</v>
      </c>
      <c r="C31" s="3">
        <f>SUM(D31)</f>
        <v>8.6690000000000005</v>
      </c>
      <c r="D31" s="3">
        <f>SUM(D28:D30)</f>
        <v>8.6690000000000005</v>
      </c>
      <c r="E31" s="8">
        <v>0</v>
      </c>
      <c r="F31" s="3">
        <v>0</v>
      </c>
      <c r="G31" s="3">
        <v>0</v>
      </c>
      <c r="H31" s="3">
        <v>0</v>
      </c>
      <c r="I31" s="3">
        <v>0</v>
      </c>
    </row>
    <row r="32" spans="1:9">
      <c r="A32" s="3">
        <v>29</v>
      </c>
      <c r="B32" s="3" t="s">
        <v>8</v>
      </c>
      <c r="C32" s="3">
        <v>0</v>
      </c>
      <c r="D32" s="3"/>
      <c r="E32" s="3">
        <v>0</v>
      </c>
      <c r="F32" s="3">
        <v>0</v>
      </c>
      <c r="G32" s="8">
        <v>0</v>
      </c>
      <c r="H32" s="3">
        <v>0</v>
      </c>
      <c r="I32" s="8">
        <v>0</v>
      </c>
    </row>
    <row r="33" spans="1:11" ht="25.5" customHeight="1">
      <c r="A33" s="7">
        <v>30</v>
      </c>
      <c r="B33" s="7" t="s">
        <v>21</v>
      </c>
      <c r="C33" s="7"/>
      <c r="D33" s="7"/>
      <c r="E33" s="7"/>
      <c r="F33" s="7"/>
      <c r="G33" s="7"/>
      <c r="H33" s="7"/>
      <c r="I33" s="7"/>
    </row>
    <row r="34" spans="1:11">
      <c r="A34" s="5">
        <v>31</v>
      </c>
      <c r="B34" s="5" t="s">
        <v>22</v>
      </c>
      <c r="C34" s="13">
        <v>30</v>
      </c>
      <c r="D34" s="13">
        <v>30</v>
      </c>
      <c r="E34" s="9">
        <v>0</v>
      </c>
      <c r="F34" s="5">
        <v>0</v>
      </c>
      <c r="G34" s="5">
        <v>0</v>
      </c>
      <c r="H34" s="5">
        <v>0</v>
      </c>
      <c r="I34" s="5">
        <v>0</v>
      </c>
    </row>
    <row r="35" spans="1:11">
      <c r="A35" s="3">
        <v>32</v>
      </c>
      <c r="B35" s="3" t="s">
        <v>5</v>
      </c>
      <c r="C35" s="3">
        <v>0</v>
      </c>
      <c r="D35" s="3">
        <v>0</v>
      </c>
      <c r="E35" s="3">
        <v>0</v>
      </c>
      <c r="F35" s="3">
        <v>0</v>
      </c>
      <c r="G35" s="3">
        <f>D35</f>
        <v>0</v>
      </c>
      <c r="H35" s="3">
        <v>0</v>
      </c>
      <c r="I35" s="3">
        <f>D35</f>
        <v>0</v>
      </c>
    </row>
    <row r="36" spans="1:11">
      <c r="A36" s="3">
        <v>33</v>
      </c>
      <c r="B36" s="3" t="s">
        <v>6</v>
      </c>
      <c r="C36" s="3">
        <v>0</v>
      </c>
      <c r="D36" s="3">
        <v>0</v>
      </c>
      <c r="E36" s="3">
        <v>0</v>
      </c>
      <c r="F36" s="3">
        <v>0</v>
      </c>
      <c r="G36" s="3">
        <f>D36</f>
        <v>0</v>
      </c>
      <c r="H36" s="3">
        <v>0</v>
      </c>
      <c r="I36" s="3">
        <f>D36</f>
        <v>0</v>
      </c>
    </row>
    <row r="37" spans="1:11">
      <c r="A37" s="3">
        <v>34</v>
      </c>
      <c r="B37" s="3" t="s">
        <v>7</v>
      </c>
      <c r="C37" s="10">
        <v>30</v>
      </c>
      <c r="D37" s="10">
        <v>30</v>
      </c>
      <c r="F37" s="3">
        <v>0</v>
      </c>
      <c r="G37" s="3">
        <v>0</v>
      </c>
      <c r="H37" s="3">
        <v>0</v>
      </c>
      <c r="I37" s="3">
        <v>0</v>
      </c>
    </row>
    <row r="38" spans="1:11">
      <c r="A38" s="3">
        <v>35</v>
      </c>
      <c r="B38" s="3" t="s">
        <v>8</v>
      </c>
      <c r="C38" s="3">
        <v>0</v>
      </c>
      <c r="D38" s="3">
        <v>0</v>
      </c>
      <c r="E38" s="3">
        <v>0</v>
      </c>
      <c r="F38" s="3">
        <v>0</v>
      </c>
      <c r="G38" s="3">
        <f>D38</f>
        <v>0</v>
      </c>
      <c r="H38" s="3">
        <v>0</v>
      </c>
      <c r="I38" s="3">
        <f>D38</f>
        <v>0</v>
      </c>
    </row>
    <row r="39" spans="1:11" ht="30.75" customHeight="1">
      <c r="A39" s="7">
        <v>36</v>
      </c>
      <c r="B39" s="61" t="s">
        <v>23</v>
      </c>
      <c r="C39" s="59"/>
      <c r="D39" s="59"/>
      <c r="E39" s="59"/>
      <c r="F39" s="59"/>
      <c r="G39" s="59"/>
      <c r="H39" s="59"/>
      <c r="I39" s="60"/>
      <c r="J39" s="2"/>
    </row>
    <row r="40" spans="1:11">
      <c r="A40" s="3">
        <v>37</v>
      </c>
      <c r="B40" s="3" t="s">
        <v>24</v>
      </c>
      <c r="C40" s="15">
        <f>SUM(C46)</f>
        <v>5175.7316000000001</v>
      </c>
      <c r="D40" s="10">
        <v>0</v>
      </c>
      <c r="E40" s="10">
        <v>56.8</v>
      </c>
      <c r="F40" s="10">
        <f>SUM(F41:F44)</f>
        <v>2010.6999999999998</v>
      </c>
      <c r="G40" s="3">
        <f>D40</f>
        <v>0</v>
      </c>
      <c r="H40" s="10">
        <f>SUM(H46)</f>
        <v>3108.2316000000001</v>
      </c>
      <c r="I40" s="3">
        <f>D40</f>
        <v>0</v>
      </c>
    </row>
    <row r="41" spans="1:11">
      <c r="A41" s="3">
        <v>38</v>
      </c>
      <c r="B41" s="3" t="s">
        <v>11</v>
      </c>
      <c r="C41" s="10">
        <v>0</v>
      </c>
      <c r="D41" s="10">
        <v>0</v>
      </c>
      <c r="E41" s="10">
        <v>0</v>
      </c>
      <c r="F41" s="10">
        <v>0</v>
      </c>
      <c r="G41" s="3">
        <f>D41</f>
        <v>0</v>
      </c>
      <c r="H41" s="10">
        <f>D41</f>
        <v>0</v>
      </c>
      <c r="I41" s="3">
        <f>D41</f>
        <v>0</v>
      </c>
    </row>
    <row r="42" spans="1:11">
      <c r="A42" s="3">
        <v>39</v>
      </c>
      <c r="B42" s="3" t="s">
        <v>12</v>
      </c>
      <c r="C42" s="10">
        <f>SUM(C48)</f>
        <v>136.6</v>
      </c>
      <c r="D42" s="10">
        <v>0</v>
      </c>
      <c r="E42" s="10">
        <v>56.8</v>
      </c>
      <c r="F42" s="10">
        <f>SUM(F48)</f>
        <v>66.8</v>
      </c>
      <c r="G42" s="3">
        <f>D42</f>
        <v>0</v>
      </c>
      <c r="H42" s="3">
        <f>SUM(H48)</f>
        <v>13</v>
      </c>
      <c r="I42" s="3">
        <f>D42</f>
        <v>0</v>
      </c>
    </row>
    <row r="43" spans="1:11">
      <c r="A43" s="3">
        <v>40</v>
      </c>
      <c r="B43" s="3" t="s">
        <v>13</v>
      </c>
      <c r="C43" s="10">
        <f>+C25+C13</f>
        <v>4148.5609999999997</v>
      </c>
      <c r="D43" s="10">
        <v>0</v>
      </c>
      <c r="E43" s="10">
        <v>0</v>
      </c>
      <c r="F43" s="10">
        <v>302.3</v>
      </c>
      <c r="G43" s="3">
        <f>D43</f>
        <v>0</v>
      </c>
      <c r="H43" s="3">
        <f>SUM(_GoBack)</f>
        <v>614.93672000000004</v>
      </c>
      <c r="I43" s="3">
        <f>D43</f>
        <v>0</v>
      </c>
    </row>
    <row r="44" spans="1:11">
      <c r="A44" s="3">
        <v>41</v>
      </c>
      <c r="B44" s="3" t="s">
        <v>14</v>
      </c>
      <c r="C44" s="10">
        <f>SUM(H44+F44)</f>
        <v>4121.8948799999998</v>
      </c>
      <c r="D44" s="10">
        <v>0</v>
      </c>
      <c r="E44" s="10">
        <v>0</v>
      </c>
      <c r="F44" s="10">
        <v>1641.6</v>
      </c>
      <c r="G44" s="3">
        <f>D44</f>
        <v>0</v>
      </c>
      <c r="H44" s="3">
        <f>SUM(H50)</f>
        <v>2480.2948799999999</v>
      </c>
      <c r="I44" s="3">
        <f>D44</f>
        <v>0</v>
      </c>
    </row>
    <row r="45" spans="1:11" ht="60">
      <c r="A45" s="3">
        <v>42</v>
      </c>
      <c r="B45" s="7" t="s">
        <v>25</v>
      </c>
      <c r="C45" s="3"/>
      <c r="D45" s="3"/>
      <c r="E45" s="3"/>
      <c r="F45" s="3"/>
      <c r="G45" s="3"/>
      <c r="H45" s="3"/>
      <c r="I45" s="3"/>
      <c r="K45" s="1"/>
    </row>
    <row r="46" spans="1:11">
      <c r="A46" s="3">
        <v>43</v>
      </c>
      <c r="B46" s="3" t="s">
        <v>27</v>
      </c>
      <c r="C46" s="10">
        <f>SUM(C47:C50)</f>
        <v>5175.7316000000001</v>
      </c>
      <c r="D46" s="11">
        <v>0</v>
      </c>
      <c r="E46" s="10">
        <v>56.8</v>
      </c>
      <c r="F46" s="10">
        <f>SUM(F50)</f>
        <v>1641.6</v>
      </c>
      <c r="G46" s="12">
        <f>G40</f>
        <v>0</v>
      </c>
      <c r="H46" s="12">
        <f>SUM(H48:H50)</f>
        <v>3108.2316000000001</v>
      </c>
      <c r="I46" s="12">
        <f>G40</f>
        <v>0</v>
      </c>
      <c r="J46" s="17">
        <f>SUM(D46:I46)</f>
        <v>4806.6315999999997</v>
      </c>
    </row>
    <row r="47" spans="1:11" ht="15.75" thickBot="1">
      <c r="A47" s="3">
        <v>44</v>
      </c>
      <c r="B47" s="3" t="s">
        <v>11</v>
      </c>
      <c r="C47" s="11">
        <v>0</v>
      </c>
      <c r="D47" s="11">
        <v>0</v>
      </c>
      <c r="E47" s="11">
        <v>0</v>
      </c>
      <c r="F47" s="11">
        <v>0</v>
      </c>
      <c r="G47" s="12">
        <f>G41</f>
        <v>0</v>
      </c>
      <c r="H47" s="12">
        <f>G41</f>
        <v>0</v>
      </c>
      <c r="I47" s="12">
        <f>G41</f>
        <v>0</v>
      </c>
    </row>
    <row r="48" spans="1:11" ht="16.5" thickBot="1">
      <c r="A48" s="3">
        <v>45</v>
      </c>
      <c r="B48" s="3" t="s">
        <v>12</v>
      </c>
      <c r="C48" s="10">
        <f>SUM(E48:H48)</f>
        <v>136.6</v>
      </c>
      <c r="D48" s="11">
        <v>0</v>
      </c>
      <c r="E48" s="10">
        <v>56.8</v>
      </c>
      <c r="F48" s="10">
        <v>66.8</v>
      </c>
      <c r="G48" s="12">
        <f>G42</f>
        <v>0</v>
      </c>
      <c r="H48" s="28">
        <v>13</v>
      </c>
      <c r="I48" s="12">
        <f>G42</f>
        <v>0</v>
      </c>
    </row>
    <row r="49" spans="1:9" ht="16.5" thickBot="1">
      <c r="A49" s="3">
        <v>46</v>
      </c>
      <c r="B49" s="3" t="s">
        <v>13</v>
      </c>
      <c r="C49" s="10">
        <f>SUM(F49+H49)</f>
        <v>917.2367200000001</v>
      </c>
      <c r="D49" s="11">
        <v>0</v>
      </c>
      <c r="E49" s="11">
        <v>0</v>
      </c>
      <c r="F49" s="10">
        <v>302.3</v>
      </c>
      <c r="G49" s="12">
        <f>G43</f>
        <v>0</v>
      </c>
      <c r="H49" s="30">
        <v>614.93672000000004</v>
      </c>
      <c r="I49" s="12">
        <f>G43</f>
        <v>0</v>
      </c>
    </row>
    <row r="50" spans="1:9" ht="16.5" thickBot="1">
      <c r="A50" s="3">
        <v>47</v>
      </c>
      <c r="B50" s="3" t="s">
        <v>14</v>
      </c>
      <c r="C50" s="10">
        <f>SUM(F50:H50)</f>
        <v>4121.8948799999998</v>
      </c>
      <c r="D50" s="11">
        <v>0</v>
      </c>
      <c r="E50" s="11">
        <v>0</v>
      </c>
      <c r="F50" s="10">
        <v>1641.6</v>
      </c>
      <c r="G50" s="12">
        <f>G44</f>
        <v>0</v>
      </c>
      <c r="H50" s="30">
        <v>2480.2948799999999</v>
      </c>
      <c r="I50" s="12">
        <f>G44</f>
        <v>0</v>
      </c>
    </row>
    <row r="55" spans="1:9">
      <c r="C55" s="14">
        <f>SUM(C40+C22+C10)</f>
        <v>24975.858950000002</v>
      </c>
      <c r="E55" s="14">
        <f>SUM(C40+C22+C10)</f>
        <v>24975.858950000002</v>
      </c>
    </row>
  </sheetData>
  <mergeCells count="3">
    <mergeCell ref="B9:I9"/>
    <mergeCell ref="B21:I21"/>
    <mergeCell ref="B39:I3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M37"/>
  <sheetViews>
    <sheetView tabSelected="1" zoomScaleNormal="100" workbookViewId="0">
      <selection activeCell="G8" sqref="G8"/>
    </sheetView>
  </sheetViews>
  <sheetFormatPr defaultRowHeight="15"/>
  <cols>
    <col min="1" max="1" width="2.85546875" customWidth="1"/>
    <col min="2" max="2" width="25.42578125" customWidth="1"/>
    <col min="3" max="3" width="14.5703125" customWidth="1"/>
    <col min="4" max="4" width="14" bestFit="1" customWidth="1"/>
    <col min="5" max="5" width="12.140625" customWidth="1"/>
    <col min="6" max="6" width="13.5703125" customWidth="1"/>
    <col min="7" max="7" width="13.5703125" bestFit="1" customWidth="1"/>
    <col min="8" max="8" width="14.5703125" customWidth="1"/>
    <col min="9" max="10" width="12.7109375" bestFit="1" customWidth="1"/>
    <col min="11" max="11" width="12.7109375" customWidth="1"/>
    <col min="12" max="12" width="12.28515625" customWidth="1"/>
    <col min="13" max="13" width="17.140625" customWidth="1"/>
  </cols>
  <sheetData>
    <row r="2" spans="1:12" ht="60">
      <c r="A2" s="3" t="s">
        <v>0</v>
      </c>
      <c r="B2" s="7" t="s">
        <v>28</v>
      </c>
      <c r="C2" s="7" t="s">
        <v>1</v>
      </c>
      <c r="D2" s="3" t="s">
        <v>2</v>
      </c>
      <c r="E2" s="3">
        <v>2021</v>
      </c>
      <c r="F2" s="3">
        <v>2022</v>
      </c>
      <c r="G2" s="3">
        <v>2023</v>
      </c>
      <c r="H2" s="3">
        <v>2024</v>
      </c>
      <c r="I2" s="3">
        <v>2025</v>
      </c>
      <c r="J2" s="3">
        <v>2026</v>
      </c>
      <c r="K2" s="3">
        <v>2027</v>
      </c>
    </row>
    <row r="3" spans="1:12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>
        <v>9</v>
      </c>
      <c r="J3" s="3">
        <v>10</v>
      </c>
      <c r="K3" s="3">
        <v>11</v>
      </c>
    </row>
    <row r="4" spans="1:12" ht="43.5" customHeight="1">
      <c r="A4" s="21">
        <v>2</v>
      </c>
      <c r="B4" s="22" t="s">
        <v>3</v>
      </c>
      <c r="C4" s="23" t="s">
        <v>4</v>
      </c>
      <c r="D4" s="50">
        <f>SUM(E4:K4)</f>
        <v>13479.661004000001</v>
      </c>
      <c r="E4" s="50">
        <f>SUM(E10+E22)</f>
        <v>1879.69119</v>
      </c>
      <c r="F4" s="50">
        <f>SUM(F10+F22)</f>
        <v>1572.3853200000001</v>
      </c>
      <c r="G4" s="50">
        <v>2454.8382700000002</v>
      </c>
      <c r="H4" s="50">
        <f>SUM(H5:H8)</f>
        <v>6627.2462240000004</v>
      </c>
      <c r="I4" s="50">
        <v>945.5</v>
      </c>
      <c r="J4" s="50">
        <v>0</v>
      </c>
      <c r="K4" s="50">
        <v>0</v>
      </c>
      <c r="L4" s="44">
        <f>SUM(E4:K4)</f>
        <v>13479.661004000001</v>
      </c>
    </row>
    <row r="5" spans="1:12">
      <c r="A5" s="21">
        <v>3</v>
      </c>
      <c r="B5" s="19" t="s">
        <v>5</v>
      </c>
      <c r="C5" s="19"/>
      <c r="D5" s="50">
        <v>785.28436999999997</v>
      </c>
      <c r="E5" s="50">
        <v>165.99313000000001</v>
      </c>
      <c r="F5" s="50">
        <f t="shared" ref="F5:J6" si="0">SUM(F11+F23)</f>
        <v>260.09519</v>
      </c>
      <c r="G5" s="50">
        <v>359.19605000000001</v>
      </c>
      <c r="H5" s="50">
        <f t="shared" si="0"/>
        <v>0</v>
      </c>
      <c r="I5" s="50">
        <f t="shared" si="0"/>
        <v>0</v>
      </c>
      <c r="J5" s="50">
        <f t="shared" si="0"/>
        <v>0</v>
      </c>
      <c r="K5" s="50">
        <v>0</v>
      </c>
    </row>
    <row r="6" spans="1:12">
      <c r="A6" s="21">
        <v>4</v>
      </c>
      <c r="B6" s="19" t="s">
        <v>6</v>
      </c>
      <c r="C6" s="19"/>
      <c r="D6" s="50">
        <f>E6+F6+G6+H6+I6+J6</f>
        <v>2726.2014200000003</v>
      </c>
      <c r="E6" s="50">
        <f>SUM(E12+E24)</f>
        <v>656.86540000000002</v>
      </c>
      <c r="F6" s="50">
        <f t="shared" si="0"/>
        <v>919.19380000000001</v>
      </c>
      <c r="G6" s="50">
        <v>1150.14222</v>
      </c>
      <c r="H6" s="50">
        <f t="shared" si="0"/>
        <v>0</v>
      </c>
      <c r="I6" s="50">
        <f t="shared" si="0"/>
        <v>0</v>
      </c>
      <c r="J6" s="50">
        <f t="shared" si="0"/>
        <v>0</v>
      </c>
      <c r="K6" s="50">
        <v>0</v>
      </c>
    </row>
    <row r="7" spans="1:12">
      <c r="A7" s="21">
        <v>5</v>
      </c>
      <c r="B7" s="19" t="s">
        <v>7</v>
      </c>
      <c r="C7" s="19"/>
      <c r="D7" s="50">
        <v>4286.4289900000003</v>
      </c>
      <c r="E7" s="50">
        <f t="shared" ref="E7:F8" si="1">SUM(E13+E25)</f>
        <v>1056.83266</v>
      </c>
      <c r="F7" s="50">
        <v>393.09633000000002</v>
      </c>
      <c r="G7" s="50">
        <v>945.5</v>
      </c>
      <c r="H7" s="50">
        <v>945.5</v>
      </c>
      <c r="I7" s="50">
        <v>945.5</v>
      </c>
      <c r="J7" s="50">
        <v>0</v>
      </c>
      <c r="K7" s="50">
        <v>0</v>
      </c>
      <c r="L7" s="66">
        <f>SUM(E7:K7)</f>
        <v>4286.4289900000003</v>
      </c>
    </row>
    <row r="8" spans="1:12">
      <c r="A8" s="21">
        <v>6</v>
      </c>
      <c r="B8" s="19" t="s">
        <v>8</v>
      </c>
      <c r="C8" s="19"/>
      <c r="D8" s="50">
        <f>SUM(E8:K8)</f>
        <v>5681.7462240000004</v>
      </c>
      <c r="E8" s="50">
        <f t="shared" si="1"/>
        <v>0</v>
      </c>
      <c r="F8" s="50">
        <f t="shared" si="1"/>
        <v>0</v>
      </c>
      <c r="G8" s="50">
        <v>0</v>
      </c>
      <c r="H8" s="50">
        <f>H14+H26</f>
        <v>5681.7462240000004</v>
      </c>
      <c r="I8" s="50">
        <v>0</v>
      </c>
      <c r="J8" s="50">
        <v>0</v>
      </c>
      <c r="K8" s="50">
        <v>0</v>
      </c>
    </row>
    <row r="9" spans="1:12">
      <c r="A9" s="24">
        <v>7</v>
      </c>
      <c r="B9" s="62" t="s">
        <v>9</v>
      </c>
      <c r="C9" s="62"/>
      <c r="D9" s="62"/>
      <c r="E9" s="62"/>
      <c r="F9" s="62"/>
      <c r="G9" s="62"/>
      <c r="H9" s="62"/>
      <c r="I9" s="62"/>
      <c r="J9" s="62"/>
      <c r="K9" s="45"/>
    </row>
    <row r="10" spans="1:12">
      <c r="A10" s="24">
        <v>8</v>
      </c>
      <c r="B10" s="18" t="s">
        <v>10</v>
      </c>
      <c r="C10" s="18"/>
      <c r="D10" s="51">
        <v>7456.6613200000002</v>
      </c>
      <c r="E10" s="51">
        <f>SUM(E11:E14)</f>
        <v>1093.4985299999998</v>
      </c>
      <c r="F10" s="51">
        <f>SUM(F11:F14)</f>
        <v>1572.3853200000001</v>
      </c>
      <c r="G10" s="51">
        <v>1949.90436</v>
      </c>
      <c r="H10" s="51">
        <f>SUM(H11:H14)</f>
        <v>2840.8731119999998</v>
      </c>
      <c r="I10" s="51">
        <f t="shared" ref="I10:J10" si="2">SUM(I11:I14)</f>
        <v>0</v>
      </c>
      <c r="J10" s="51">
        <f t="shared" si="2"/>
        <v>0</v>
      </c>
      <c r="K10" s="18">
        <v>0</v>
      </c>
      <c r="L10" s="44"/>
    </row>
    <row r="11" spans="1:12">
      <c r="A11" s="24">
        <v>9</v>
      </c>
      <c r="B11" s="18" t="s">
        <v>11</v>
      </c>
      <c r="C11" s="18"/>
      <c r="D11" s="18">
        <f>SUM(E11:K11)</f>
        <v>785.28437000000008</v>
      </c>
      <c r="E11" s="18">
        <v>165.99313000000001</v>
      </c>
      <c r="F11" s="18">
        <v>260.09519</v>
      </c>
      <c r="G11" s="18">
        <v>359.19605000000001</v>
      </c>
      <c r="H11" s="18">
        <v>0</v>
      </c>
      <c r="I11" s="18">
        <v>0</v>
      </c>
      <c r="J11" s="18">
        <v>0</v>
      </c>
      <c r="K11" s="18">
        <v>0</v>
      </c>
    </row>
    <row r="12" spans="1:12">
      <c r="A12" s="24">
        <v>10</v>
      </c>
      <c r="B12" s="18" t="s">
        <v>12</v>
      </c>
      <c r="C12" s="18"/>
      <c r="D12" s="18">
        <f>SUM(E12:K12)</f>
        <v>2669.0914199999997</v>
      </c>
      <c r="E12" s="18">
        <v>646.66539999999998</v>
      </c>
      <c r="F12" s="18">
        <v>919.19380000000001</v>
      </c>
      <c r="G12" s="18">
        <v>1103.2322200000001</v>
      </c>
      <c r="H12" s="18">
        <v>0</v>
      </c>
      <c r="I12" s="18">
        <v>0</v>
      </c>
      <c r="J12" s="18">
        <v>0</v>
      </c>
      <c r="K12" s="18">
        <v>0</v>
      </c>
    </row>
    <row r="13" spans="1:12">
      <c r="A13" s="24">
        <v>11</v>
      </c>
      <c r="B13" s="18" t="s">
        <v>13</v>
      </c>
      <c r="C13" s="18"/>
      <c r="D13" s="18">
        <f>SUM(E13:K13)</f>
        <v>1614.4967259999999</v>
      </c>
      <c r="E13" s="18">
        <v>280.83999999999997</v>
      </c>
      <c r="F13" s="52">
        <v>393.09633000000002</v>
      </c>
      <c r="G13" s="18">
        <v>534.72137999999995</v>
      </c>
      <c r="H13" s="18">
        <v>405.83901600000002</v>
      </c>
      <c r="I13" s="18">
        <v>0</v>
      </c>
      <c r="J13" s="18">
        <v>0</v>
      </c>
      <c r="K13" s="18">
        <v>0</v>
      </c>
    </row>
    <row r="14" spans="1:12">
      <c r="A14" s="24">
        <v>12</v>
      </c>
      <c r="B14" s="18" t="s">
        <v>14</v>
      </c>
      <c r="C14" s="18"/>
      <c r="D14" s="18">
        <f>SUM(E14:J14)</f>
        <v>2435.0340959999999</v>
      </c>
      <c r="E14" s="18">
        <v>0</v>
      </c>
      <c r="F14" s="18">
        <v>0</v>
      </c>
      <c r="G14" s="18">
        <v>0</v>
      </c>
      <c r="H14" s="18">
        <f t="shared" ref="H14" si="3">SUM(H20)</f>
        <v>2435.0340959999999</v>
      </c>
      <c r="I14" s="18">
        <v>0</v>
      </c>
      <c r="J14" s="18">
        <v>0</v>
      </c>
      <c r="K14" s="18">
        <v>0</v>
      </c>
    </row>
    <row r="15" spans="1:12" ht="90">
      <c r="A15" s="25"/>
      <c r="B15" s="26" t="s">
        <v>15</v>
      </c>
      <c r="C15" s="47" t="s">
        <v>4</v>
      </c>
      <c r="D15" s="49"/>
      <c r="E15" s="49"/>
      <c r="F15" s="49"/>
      <c r="G15" s="49"/>
      <c r="H15" s="49"/>
      <c r="I15" s="49"/>
      <c r="J15" s="49"/>
      <c r="K15" s="49"/>
    </row>
    <row r="16" spans="1:12">
      <c r="A16" s="25">
        <v>13</v>
      </c>
      <c r="B16" s="20" t="s">
        <v>16</v>
      </c>
      <c r="C16" s="20"/>
      <c r="D16" s="53">
        <f>SUM(D17:D20)</f>
        <v>7503.9066119999989</v>
      </c>
      <c r="E16" s="53">
        <f t="shared" ref="E16:J16" si="4">SUM(E17:E20)</f>
        <v>1093.4985299999998</v>
      </c>
      <c r="F16" s="53">
        <f>SUM(F17:F20)</f>
        <v>1572.3853200000001</v>
      </c>
      <c r="G16" s="53">
        <v>1949.90436</v>
      </c>
      <c r="H16" s="53">
        <f>SUM(H17:H20)</f>
        <v>2840.8731119999998</v>
      </c>
      <c r="I16" s="53">
        <f t="shared" si="4"/>
        <v>0</v>
      </c>
      <c r="J16" s="53">
        <f t="shared" si="4"/>
        <v>0</v>
      </c>
      <c r="K16" s="20">
        <v>0</v>
      </c>
    </row>
    <row r="17" spans="1:13">
      <c r="A17" s="25">
        <v>14</v>
      </c>
      <c r="B17" s="20" t="s">
        <v>5</v>
      </c>
      <c r="C17" s="20"/>
      <c r="D17" s="20">
        <f>SUM(E17:K17)</f>
        <v>785.28437000000008</v>
      </c>
      <c r="E17" s="20">
        <v>165.99313000000001</v>
      </c>
      <c r="F17" s="20">
        <v>260.09519</v>
      </c>
      <c r="G17" s="20">
        <v>359.19605000000001</v>
      </c>
      <c r="H17" s="20">
        <v>0</v>
      </c>
      <c r="I17" s="20">
        <v>0</v>
      </c>
      <c r="J17" s="20">
        <v>0</v>
      </c>
      <c r="K17" s="20">
        <v>0</v>
      </c>
    </row>
    <row r="18" spans="1:13">
      <c r="A18" s="25">
        <v>15</v>
      </c>
      <c r="B18" s="20" t="s">
        <v>6</v>
      </c>
      <c r="C18" s="20"/>
      <c r="D18" s="54">
        <f>SUM(E18:K18)</f>
        <v>2669.0914199999997</v>
      </c>
      <c r="E18" s="54">
        <v>646.66539999999998</v>
      </c>
      <c r="F18" s="54">
        <v>919.19380000000001</v>
      </c>
      <c r="G18" s="54">
        <v>1103.2322200000001</v>
      </c>
      <c r="H18" s="54">
        <v>0</v>
      </c>
      <c r="I18" s="54">
        <v>0</v>
      </c>
      <c r="J18" s="54">
        <v>0</v>
      </c>
      <c r="K18" s="20">
        <v>0</v>
      </c>
    </row>
    <row r="19" spans="1:13">
      <c r="A19" s="25">
        <v>16</v>
      </c>
      <c r="B19" s="20" t="s">
        <v>7</v>
      </c>
      <c r="C19" s="20"/>
      <c r="D19" s="20">
        <f>SUM(E19:K19)</f>
        <v>1614.4967259999999</v>
      </c>
      <c r="E19" s="20">
        <v>280.83999999999997</v>
      </c>
      <c r="F19" s="20">
        <v>393.09633000000002</v>
      </c>
      <c r="G19" s="20">
        <v>534.72137999999995</v>
      </c>
      <c r="H19" s="20">
        <v>405.83901600000002</v>
      </c>
      <c r="I19" s="20">
        <v>0</v>
      </c>
      <c r="J19" s="20">
        <v>0</v>
      </c>
      <c r="K19" s="20">
        <v>0</v>
      </c>
    </row>
    <row r="20" spans="1:13">
      <c r="A20" s="25">
        <v>17</v>
      </c>
      <c r="B20" s="20" t="s">
        <v>8</v>
      </c>
      <c r="C20" s="20"/>
      <c r="D20" s="20">
        <f>SUM(E20:K20)</f>
        <v>2435.0340959999999</v>
      </c>
      <c r="E20" s="20">
        <v>0</v>
      </c>
      <c r="F20" s="20">
        <v>0</v>
      </c>
      <c r="G20" s="20">
        <v>0</v>
      </c>
      <c r="H20" s="20">
        <v>2435.0340959999999</v>
      </c>
      <c r="I20" s="20">
        <v>0</v>
      </c>
      <c r="J20" s="20">
        <v>0</v>
      </c>
      <c r="K20" s="20">
        <v>0</v>
      </c>
    </row>
    <row r="21" spans="1:13" ht="30.75" customHeight="1">
      <c r="A21" s="27">
        <v>36</v>
      </c>
      <c r="B21" s="63" t="s">
        <v>29</v>
      </c>
      <c r="C21" s="64"/>
      <c r="D21" s="64"/>
      <c r="E21" s="64"/>
      <c r="F21" s="64"/>
      <c r="G21" s="64"/>
      <c r="H21" s="64"/>
      <c r="I21" s="64"/>
      <c r="J21" s="65"/>
      <c r="K21" s="46"/>
      <c r="L21" s="2"/>
    </row>
    <row r="22" spans="1:13">
      <c r="A22" s="24">
        <v>37</v>
      </c>
      <c r="B22" s="18" t="s">
        <v>30</v>
      </c>
      <c r="C22" s="18"/>
      <c r="D22" s="18">
        <f>SUM(D23:D26)</f>
        <v>5030.2543880000003</v>
      </c>
      <c r="E22" s="18">
        <f>SUM(E23:E26)</f>
        <v>786.19266000000005</v>
      </c>
      <c r="F22" s="18">
        <f>SUM(F23:F26)</f>
        <v>0</v>
      </c>
      <c r="G22" s="18">
        <v>457.68862000000001</v>
      </c>
      <c r="H22" s="18">
        <v>3786.3730999999998</v>
      </c>
      <c r="I22" s="18">
        <f t="shared" ref="I22:J22" si="5">SUM(I28)</f>
        <v>0</v>
      </c>
      <c r="J22" s="18">
        <f t="shared" si="5"/>
        <v>0</v>
      </c>
      <c r="K22" s="18">
        <v>0</v>
      </c>
    </row>
    <row r="23" spans="1:13">
      <c r="A23" s="24">
        <v>38</v>
      </c>
      <c r="B23" s="18" t="s">
        <v>11</v>
      </c>
      <c r="C23" s="18"/>
      <c r="D23" s="18">
        <f t="shared" ref="D23:F26" si="6">SUM(D29)</f>
        <v>0</v>
      </c>
      <c r="E23" s="18">
        <f t="shared" si="6"/>
        <v>0</v>
      </c>
      <c r="F23" s="18">
        <f t="shared" si="6"/>
        <v>0</v>
      </c>
      <c r="G23" s="18"/>
      <c r="H23" s="18"/>
      <c r="I23" s="18"/>
      <c r="J23" s="18"/>
      <c r="K23" s="18"/>
    </row>
    <row r="24" spans="1:13">
      <c r="A24" s="24">
        <v>39</v>
      </c>
      <c r="B24" s="18" t="s">
        <v>12</v>
      </c>
      <c r="C24" s="18"/>
      <c r="D24" s="18">
        <v>57.11</v>
      </c>
      <c r="E24" s="18">
        <f>SUM(E30)</f>
        <v>10.199999999999999</v>
      </c>
      <c r="F24" s="18">
        <f t="shared" si="6"/>
        <v>0</v>
      </c>
      <c r="G24" s="18">
        <v>46.91</v>
      </c>
      <c r="H24" s="18">
        <f t="shared" ref="H24:J26" si="7">SUM(H30)</f>
        <v>0</v>
      </c>
      <c r="I24" s="18">
        <f t="shared" si="7"/>
        <v>0</v>
      </c>
      <c r="J24" s="18">
        <f t="shared" si="7"/>
        <v>0</v>
      </c>
      <c r="K24" s="18">
        <v>0</v>
      </c>
    </row>
    <row r="25" spans="1:13">
      <c r="A25" s="24">
        <v>40</v>
      </c>
      <c r="B25" s="18" t="s">
        <v>13</v>
      </c>
      <c r="C25" s="18"/>
      <c r="D25" s="18">
        <f>SUM(E25:K25)</f>
        <v>1726.43226</v>
      </c>
      <c r="E25" s="18">
        <v>775.99266</v>
      </c>
      <c r="F25" s="18">
        <f t="shared" si="6"/>
        <v>0</v>
      </c>
      <c r="G25" s="18">
        <v>410.77861999999999</v>
      </c>
      <c r="H25" s="18">
        <v>539.66098</v>
      </c>
      <c r="I25" s="18">
        <f t="shared" si="7"/>
        <v>0</v>
      </c>
      <c r="J25" s="18">
        <f t="shared" si="7"/>
        <v>0</v>
      </c>
      <c r="K25" s="18">
        <v>0</v>
      </c>
    </row>
    <row r="26" spans="1:13">
      <c r="A26" s="24">
        <v>41</v>
      </c>
      <c r="B26" s="18" t="s">
        <v>14</v>
      </c>
      <c r="C26" s="18"/>
      <c r="D26" s="18">
        <f t="shared" si="6"/>
        <v>3246.7121280000001</v>
      </c>
      <c r="E26" s="18">
        <v>0</v>
      </c>
      <c r="F26" s="18">
        <f t="shared" si="6"/>
        <v>0</v>
      </c>
      <c r="G26" s="18">
        <v>0</v>
      </c>
      <c r="H26" s="18">
        <f t="shared" si="7"/>
        <v>3246.7121280000001</v>
      </c>
      <c r="I26" s="18">
        <f t="shared" si="7"/>
        <v>0</v>
      </c>
      <c r="J26" s="18">
        <f t="shared" si="7"/>
        <v>0</v>
      </c>
      <c r="K26" s="18">
        <v>0</v>
      </c>
    </row>
    <row r="27" spans="1:13" ht="90">
      <c r="A27" s="25">
        <v>42</v>
      </c>
      <c r="B27" s="26" t="s">
        <v>31</v>
      </c>
      <c r="C27" s="47" t="s">
        <v>26</v>
      </c>
      <c r="D27" s="20"/>
      <c r="E27" s="20"/>
      <c r="F27" s="20"/>
      <c r="G27" s="20"/>
      <c r="H27" s="20"/>
      <c r="I27" s="20"/>
      <c r="J27" s="20"/>
      <c r="K27" s="20"/>
      <c r="M27" s="1"/>
    </row>
    <row r="28" spans="1:13">
      <c r="A28" s="25">
        <v>43</v>
      </c>
      <c r="B28" s="20" t="s">
        <v>20</v>
      </c>
      <c r="C28" s="20"/>
      <c r="D28" s="20">
        <f>SUM(D29:D32)</f>
        <v>5030.2543880000003</v>
      </c>
      <c r="E28" s="20">
        <f>SUM(E29:E32)</f>
        <v>786.19266000000005</v>
      </c>
      <c r="F28" s="20">
        <f t="shared" ref="F28:J28" si="8">SUM(F29:F32)</f>
        <v>0</v>
      </c>
      <c r="G28" s="20">
        <v>457.68862000000001</v>
      </c>
      <c r="H28" s="20">
        <f>SUM(H29:H32)</f>
        <v>3786.3731080000002</v>
      </c>
      <c r="I28" s="20">
        <f t="shared" si="8"/>
        <v>0</v>
      </c>
      <c r="J28" s="20">
        <f t="shared" si="8"/>
        <v>0</v>
      </c>
      <c r="K28" s="20">
        <v>0</v>
      </c>
      <c r="L28" s="17"/>
    </row>
    <row r="29" spans="1:13">
      <c r="A29" s="25">
        <v>44</v>
      </c>
      <c r="B29" s="20" t="s">
        <v>11</v>
      </c>
      <c r="C29" s="20"/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</row>
    <row r="30" spans="1:13">
      <c r="A30" s="25">
        <v>45</v>
      </c>
      <c r="B30" s="20" t="s">
        <v>12</v>
      </c>
      <c r="C30" s="20"/>
      <c r="D30" s="53">
        <f>SUM(E30:K30)</f>
        <v>57.11</v>
      </c>
      <c r="E30" s="53">
        <v>10.199999999999999</v>
      </c>
      <c r="F30" s="20">
        <v>0</v>
      </c>
      <c r="G30" s="20">
        <v>46.91</v>
      </c>
      <c r="H30" s="20">
        <v>0</v>
      </c>
      <c r="I30" s="20">
        <v>0</v>
      </c>
      <c r="J30" s="20">
        <v>0</v>
      </c>
      <c r="K30" s="20">
        <v>0</v>
      </c>
    </row>
    <row r="31" spans="1:13">
      <c r="A31" s="25">
        <v>46</v>
      </c>
      <c r="B31" s="20" t="s">
        <v>13</v>
      </c>
      <c r="C31" s="48"/>
      <c r="D31" s="55">
        <f>SUM(E31:K31)</f>
        <v>1726.43226</v>
      </c>
      <c r="E31" s="55">
        <v>775.99266</v>
      </c>
      <c r="F31" s="56">
        <v>0</v>
      </c>
      <c r="G31" s="20">
        <v>410.77861999999999</v>
      </c>
      <c r="H31" s="20">
        <v>539.66098</v>
      </c>
      <c r="I31" s="20">
        <v>0</v>
      </c>
      <c r="J31" s="20">
        <v>0</v>
      </c>
      <c r="K31" s="20">
        <v>0</v>
      </c>
      <c r="L31" s="44">
        <f>SUM(E31:G31)</f>
        <v>1186.7712799999999</v>
      </c>
    </row>
    <row r="32" spans="1:13">
      <c r="A32" s="25">
        <v>47</v>
      </c>
      <c r="B32" s="20" t="s">
        <v>14</v>
      </c>
      <c r="C32" s="25"/>
      <c r="D32" s="57">
        <f>SUM(J32+I32+H32+G32+F32+E32)</f>
        <v>3246.7121280000001</v>
      </c>
      <c r="E32" s="55">
        <v>0</v>
      </c>
      <c r="F32" s="56">
        <v>0</v>
      </c>
      <c r="G32" s="20">
        <v>0</v>
      </c>
      <c r="H32" s="20">
        <v>3246.7121280000001</v>
      </c>
      <c r="I32" s="20">
        <v>0</v>
      </c>
      <c r="J32" s="20">
        <v>0</v>
      </c>
      <c r="K32" s="20">
        <v>0</v>
      </c>
    </row>
    <row r="37" spans="4:6">
      <c r="D37" s="14" t="e">
        <f>SUM(D22+#REF!+#REF!)</f>
        <v>#REF!</v>
      </c>
      <c r="F37" s="14" t="e">
        <f>SUM(D22+#REF!+#REF!)</f>
        <v>#REF!</v>
      </c>
    </row>
  </sheetData>
  <mergeCells count="2">
    <mergeCell ref="B9:J9"/>
    <mergeCell ref="B21:J21"/>
  </mergeCells>
  <pageMargins left="0.7" right="0.7" top="0.75" bottom="0.75" header="0.3" footer="0.3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Лист1</vt:lpstr>
      <vt:lpstr>Лист2</vt:lpstr>
      <vt:lpstr>Лист3</vt:lpstr>
      <vt:lpstr>2021-2026</vt:lpstr>
      <vt:lpstr>Лист1!_GoBack</vt:lpstr>
      <vt:lpstr>'2021-2026'!Область_печати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2023-05-30T04:58:57Z</dcterms:modified>
</cp:coreProperties>
</file>